
<file path=[Content_Types].xml><?xml version="1.0" encoding="utf-8"?>
<Types xmlns="http://schemas.openxmlformats.org/package/2006/content-types"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60" yWindow="330" windowWidth="19875" windowHeight="7455"/>
  </bookViews>
  <sheets>
    <sheet name="Hoja1" sheetId="1" r:id="rId1"/>
    <sheet name="Hoja2" sheetId="2" r:id="rId2"/>
    <sheet name="Hoja3" sheetId="3" r:id="rId3"/>
  </sheets>
  <calcPr calcId="144525"/>
</workbook>
</file>

<file path=xl/calcChain.xml><?xml version="1.0" encoding="utf-8"?>
<calcChain xmlns="http://schemas.openxmlformats.org/spreadsheetml/2006/main">
  <c r="L23" i="1" l="1"/>
  <c r="K23" i="1"/>
  <c r="J23" i="1"/>
  <c r="I23" i="1"/>
  <c r="H23" i="1"/>
  <c r="D89" i="1"/>
  <c r="G89" i="1" s="1"/>
  <c r="C89" i="1"/>
  <c r="F89" i="1" s="1"/>
  <c r="E88" i="1"/>
  <c r="D88" i="1"/>
  <c r="G88" i="1" s="1"/>
  <c r="C88" i="1"/>
  <c r="F88" i="1" s="1"/>
  <c r="F87" i="1"/>
  <c r="E87" i="1"/>
  <c r="D87" i="1"/>
  <c r="G87" i="1" s="1"/>
  <c r="C87" i="1"/>
  <c r="C86" i="1"/>
  <c r="F86" i="1" s="1"/>
  <c r="D85" i="1"/>
  <c r="G85" i="1" s="1"/>
  <c r="C85" i="1"/>
  <c r="F85" i="1" s="1"/>
  <c r="E84" i="1"/>
  <c r="D84" i="1"/>
  <c r="G84" i="1" s="1"/>
  <c r="C84" i="1"/>
  <c r="F84" i="1" s="1"/>
  <c r="A84" i="1"/>
  <c r="C83" i="1"/>
  <c r="F83" i="1" s="1"/>
  <c r="F82" i="1"/>
  <c r="E82" i="1"/>
  <c r="D82" i="1"/>
  <c r="G82" i="1" s="1"/>
  <c r="A82" i="1"/>
  <c r="F81" i="1"/>
  <c r="E81" i="1"/>
  <c r="D81" i="1"/>
  <c r="G81" i="1" s="1"/>
  <c r="A81" i="1"/>
  <c r="G80" i="1"/>
  <c r="F80" i="1"/>
  <c r="E80" i="1"/>
  <c r="D80" i="1"/>
  <c r="G79" i="1"/>
  <c r="F79" i="1"/>
  <c r="E79" i="1"/>
  <c r="D79" i="1"/>
  <c r="A79" i="1"/>
  <c r="G78" i="1"/>
  <c r="F78" i="1"/>
  <c r="E78" i="1"/>
  <c r="D78" i="1"/>
  <c r="G77" i="1"/>
  <c r="F77" i="1"/>
  <c r="E77" i="1"/>
  <c r="D77" i="1"/>
  <c r="A77" i="1"/>
  <c r="F76" i="1"/>
  <c r="E76" i="1"/>
  <c r="D76" i="1"/>
  <c r="G76" i="1" s="1"/>
  <c r="D75" i="1"/>
  <c r="G75" i="1" s="1"/>
  <c r="C75" i="1"/>
  <c r="F75" i="1" s="1"/>
  <c r="F74" i="1"/>
  <c r="E74" i="1"/>
  <c r="D74" i="1"/>
  <c r="G74" i="1" s="1"/>
  <c r="C74" i="1"/>
  <c r="F73" i="1"/>
  <c r="E73" i="1"/>
  <c r="C73" i="1"/>
  <c r="D73" i="1" s="1"/>
  <c r="G73" i="1" s="1"/>
  <c r="C72" i="1"/>
  <c r="F72" i="1" s="1"/>
  <c r="F71" i="1"/>
  <c r="E71" i="1"/>
  <c r="D71" i="1"/>
  <c r="G71" i="1" s="1"/>
  <c r="F70" i="1"/>
  <c r="E70" i="1"/>
  <c r="D70" i="1"/>
  <c r="G70" i="1" s="1"/>
  <c r="F69" i="1"/>
  <c r="E69" i="1"/>
  <c r="D69" i="1"/>
  <c r="G69" i="1" s="1"/>
  <c r="A69" i="1"/>
  <c r="F68" i="1"/>
  <c r="E68" i="1"/>
  <c r="D68" i="1"/>
  <c r="G68" i="1" s="1"/>
  <c r="F67" i="1"/>
  <c r="E67" i="1"/>
  <c r="D67" i="1"/>
  <c r="G67" i="1" s="1"/>
  <c r="F66" i="1"/>
  <c r="E66" i="1"/>
  <c r="D66" i="1"/>
  <c r="G66" i="1" s="1"/>
  <c r="F65" i="1"/>
  <c r="E65" i="1"/>
  <c r="D65" i="1"/>
  <c r="G65" i="1" s="1"/>
  <c r="F64" i="1"/>
  <c r="E64" i="1"/>
  <c r="D64" i="1"/>
  <c r="G64" i="1" s="1"/>
  <c r="F63" i="1"/>
  <c r="E63" i="1"/>
  <c r="D63" i="1"/>
  <c r="G63" i="1" s="1"/>
  <c r="F62" i="1"/>
  <c r="E62" i="1"/>
  <c r="D62" i="1"/>
  <c r="G62" i="1" s="1"/>
  <c r="C62" i="1"/>
  <c r="F61" i="1"/>
  <c r="E61" i="1"/>
  <c r="C61" i="1"/>
  <c r="D61" i="1" s="1"/>
  <c r="G61" i="1" s="1"/>
  <c r="C60" i="1"/>
  <c r="F60" i="1" s="1"/>
  <c r="D59" i="1"/>
  <c r="G59" i="1" s="1"/>
  <c r="C59" i="1"/>
  <c r="F59" i="1" s="1"/>
  <c r="F58" i="1"/>
  <c r="E58" i="1"/>
  <c r="D58" i="1"/>
  <c r="G58" i="1" s="1"/>
  <c r="C58" i="1"/>
  <c r="F57" i="1"/>
  <c r="E57" i="1"/>
  <c r="C57" i="1"/>
  <c r="D57" i="1" s="1"/>
  <c r="G57" i="1" s="1"/>
  <c r="C56" i="1"/>
  <c r="F56" i="1" s="1"/>
  <c r="D55" i="1"/>
  <c r="G55" i="1" s="1"/>
  <c r="C55" i="1"/>
  <c r="F55" i="1" s="1"/>
  <c r="F54" i="1"/>
  <c r="E54" i="1"/>
  <c r="D54" i="1"/>
  <c r="G54" i="1" s="1"/>
  <c r="C54" i="1"/>
  <c r="F53" i="1"/>
  <c r="E53" i="1"/>
  <c r="C53" i="1"/>
  <c r="D53" i="1" s="1"/>
  <c r="G53" i="1" s="1"/>
  <c r="C52" i="1"/>
  <c r="F52" i="1" s="1"/>
  <c r="D51" i="1"/>
  <c r="G51" i="1" s="1"/>
  <c r="C51" i="1"/>
  <c r="F51" i="1" s="1"/>
  <c r="F50" i="1"/>
  <c r="E50" i="1"/>
  <c r="D50" i="1"/>
  <c r="G50" i="1" s="1"/>
  <c r="C50" i="1"/>
  <c r="F49" i="1"/>
  <c r="E49" i="1"/>
  <c r="C49" i="1"/>
  <c r="D49" i="1" s="1"/>
  <c r="G49" i="1" s="1"/>
  <c r="C48" i="1"/>
  <c r="F48" i="1" s="1"/>
  <c r="D47" i="1"/>
  <c r="G47" i="1" s="1"/>
  <c r="C47" i="1"/>
  <c r="F47" i="1" s="1"/>
  <c r="F46" i="1"/>
  <c r="E46" i="1"/>
  <c r="D46" i="1"/>
  <c r="G46" i="1" s="1"/>
  <c r="C46" i="1"/>
  <c r="F45" i="1"/>
  <c r="E45" i="1"/>
  <c r="C45" i="1"/>
  <c r="D45" i="1" s="1"/>
  <c r="G45" i="1" s="1"/>
  <c r="G44" i="1"/>
  <c r="F44" i="1"/>
  <c r="E44" i="1"/>
  <c r="D44" i="1"/>
  <c r="C43" i="1"/>
  <c r="F43" i="1" s="1"/>
  <c r="F40" i="1"/>
  <c r="E40" i="1"/>
  <c r="C40" i="1"/>
  <c r="D40" i="1" s="1"/>
  <c r="G40" i="1" s="1"/>
  <c r="A40" i="1"/>
  <c r="D39" i="1"/>
  <c r="G39" i="1" s="1"/>
  <c r="C39" i="1"/>
  <c r="C42" i="1" s="1"/>
  <c r="A39" i="1"/>
  <c r="F38" i="1"/>
  <c r="E38" i="1"/>
  <c r="C38" i="1"/>
  <c r="C41" i="1" s="1"/>
  <c r="G37" i="1"/>
  <c r="F37" i="1"/>
  <c r="E37" i="1"/>
  <c r="D37" i="1"/>
  <c r="G36" i="1"/>
  <c r="F36" i="1"/>
  <c r="E36" i="1"/>
  <c r="D36" i="1"/>
  <c r="G35" i="1"/>
  <c r="F35" i="1"/>
  <c r="E35" i="1"/>
  <c r="D35" i="1"/>
  <c r="G34" i="1"/>
  <c r="F34" i="1"/>
  <c r="E34" i="1"/>
  <c r="D34" i="1"/>
  <c r="G33" i="1"/>
  <c r="F33" i="1"/>
  <c r="E33" i="1"/>
  <c r="D33" i="1"/>
  <c r="G32" i="1"/>
  <c r="F32" i="1"/>
  <c r="E32" i="1"/>
  <c r="D32" i="1"/>
  <c r="C31" i="1"/>
  <c r="E31" i="1" s="1"/>
  <c r="F31" i="1" s="1"/>
  <c r="D30" i="1"/>
  <c r="G30" i="1" s="1"/>
  <c r="C30" i="1"/>
  <c r="E30" i="1" s="1"/>
  <c r="F30" i="1" s="1"/>
  <c r="E29" i="1"/>
  <c r="F29" i="1" s="1"/>
  <c r="D29" i="1"/>
  <c r="G29" i="1" s="1"/>
  <c r="C29" i="1"/>
  <c r="C27" i="1"/>
  <c r="E27" i="1" s="1"/>
  <c r="F27" i="1" s="1"/>
  <c r="D26" i="1"/>
  <c r="G26" i="1" s="1"/>
  <c r="C26" i="1"/>
  <c r="E26" i="1" s="1"/>
  <c r="F26" i="1" s="1"/>
  <c r="E25" i="1"/>
  <c r="F25" i="1" s="1"/>
  <c r="D25" i="1"/>
  <c r="G25" i="1" s="1"/>
  <c r="C25" i="1"/>
  <c r="C23" i="1"/>
  <c r="E23" i="1" s="1"/>
  <c r="F23" i="1" s="1"/>
  <c r="D22" i="1"/>
  <c r="G22" i="1" s="1"/>
  <c r="C22" i="1"/>
  <c r="E22" i="1" s="1"/>
  <c r="F22" i="1" s="1"/>
  <c r="E21" i="1"/>
  <c r="F21" i="1" s="1"/>
  <c r="D21" i="1"/>
  <c r="G21" i="1" s="1"/>
  <c r="C21" i="1"/>
  <c r="F20" i="1"/>
  <c r="E20" i="1"/>
  <c r="C20" i="1"/>
  <c r="D20" i="1" s="1"/>
  <c r="G20" i="1" s="1"/>
  <c r="A20" i="1"/>
  <c r="D19" i="1"/>
  <c r="G19" i="1" s="1"/>
  <c r="C19" i="1"/>
  <c r="E19" i="1" s="1"/>
  <c r="F19" i="1" s="1"/>
  <c r="D41" i="1" l="1"/>
  <c r="G41" i="1" s="1"/>
  <c r="F41" i="1"/>
  <c r="E41" i="1"/>
  <c r="F42" i="1"/>
  <c r="E42" i="1"/>
  <c r="D42" i="1"/>
  <c r="G42" i="1" s="1"/>
  <c r="D23" i="1"/>
  <c r="G23" i="1" s="1"/>
  <c r="C24" i="1"/>
  <c r="D27" i="1"/>
  <c r="G27" i="1" s="1"/>
  <c r="C28" i="1"/>
  <c r="D31" i="1"/>
  <c r="G31" i="1" s="1"/>
  <c r="E39" i="1"/>
  <c r="D43" i="1"/>
  <c r="G43" i="1" s="1"/>
  <c r="E47" i="1"/>
  <c r="D48" i="1"/>
  <c r="G48" i="1" s="1"/>
  <c r="E51" i="1"/>
  <c r="D52" i="1"/>
  <c r="G52" i="1" s="1"/>
  <c r="E55" i="1"/>
  <c r="D56" i="1"/>
  <c r="G56" i="1" s="1"/>
  <c r="E59" i="1"/>
  <c r="D60" i="1"/>
  <c r="G60" i="1" s="1"/>
  <c r="D72" i="1"/>
  <c r="G72" i="1" s="1"/>
  <c r="E75" i="1"/>
  <c r="D83" i="1"/>
  <c r="G83" i="1" s="1"/>
  <c r="E85" i="1"/>
  <c r="D86" i="1"/>
  <c r="G86" i="1" s="1"/>
  <c r="E89" i="1"/>
  <c r="D38" i="1"/>
  <c r="G38" i="1" s="1"/>
  <c r="F39" i="1"/>
  <c r="E43" i="1"/>
  <c r="E48" i="1"/>
  <c r="E52" i="1"/>
  <c r="E56" i="1"/>
  <c r="E60" i="1"/>
  <c r="E72" i="1"/>
  <c r="E83" i="1"/>
  <c r="E86" i="1"/>
  <c r="E24" i="1" l="1"/>
  <c r="F24" i="1" s="1"/>
  <c r="D24" i="1"/>
  <c r="G24" i="1" s="1"/>
  <c r="E28" i="1"/>
  <c r="F28" i="1" s="1"/>
  <c r="D28" i="1"/>
  <c r="G28" i="1" s="1"/>
</calcChain>
</file>

<file path=xl/sharedStrings.xml><?xml version="1.0" encoding="utf-8"?>
<sst xmlns="http://schemas.openxmlformats.org/spreadsheetml/2006/main" count="75" uniqueCount="53">
  <si>
    <t>costo</t>
  </si>
  <si>
    <t>precio</t>
  </si>
  <si>
    <t>Petfood Saladillo SA</t>
  </si>
  <si>
    <t>kilos</t>
  </si>
  <si>
    <t>Bautista</t>
  </si>
  <si>
    <t>Tomás</t>
  </si>
  <si>
    <t>a retirar</t>
  </si>
  <si>
    <t>comercios</t>
  </si>
  <si>
    <t xml:space="preserve">Dog selection Etiq. Negra </t>
  </si>
  <si>
    <t>Dog selection etiq. Negra razas pequeñas</t>
  </si>
  <si>
    <t>Dog Selection Premium Cachorro</t>
  </si>
  <si>
    <t>Dog Selection Criadores carn y pollo</t>
  </si>
  <si>
    <t>Dog Selection Criadores carne y veg</t>
  </si>
  <si>
    <t>Dog Selection Criadores cachorro</t>
  </si>
  <si>
    <t>Dog Selection Criadores carne y pollo</t>
  </si>
  <si>
    <t>dog selection criadores razas pequeñas</t>
  </si>
  <si>
    <t>Tiernitos selección cachorros</t>
  </si>
  <si>
    <t>Tiernitos selección carne</t>
  </si>
  <si>
    <t>Tiernitos selección carne y vegetales</t>
  </si>
  <si>
    <t>Tiernitos selección pollo, arroz y cereales</t>
  </si>
  <si>
    <t>Mizzi cat frutos de mar</t>
  </si>
  <si>
    <t>Mizzi cat cocktail Pescado carne y arroz</t>
  </si>
  <si>
    <t>Protemix perro adulto</t>
  </si>
  <si>
    <t>Protemix gatos</t>
  </si>
  <si>
    <t>Protemix cachorros</t>
  </si>
  <si>
    <t>CatSelection</t>
  </si>
  <si>
    <t>Gran Campeon Carne pollo y cereales</t>
  </si>
  <si>
    <t>Gran Campeon carne pollo cereales y vegetales</t>
  </si>
  <si>
    <t>Gran campeón gatos pescado y leche</t>
  </si>
  <si>
    <t>Pachá Perro Cocktail de Sabores</t>
  </si>
  <si>
    <t>Pachá Perro Cachorro Cocktail de Sabores</t>
  </si>
  <si>
    <t>Pachá Gato Cocktail de Sabores</t>
  </si>
  <si>
    <t>Pachá Perro Mix</t>
  </si>
  <si>
    <t xml:space="preserve">Pachá Gato Pescado  </t>
  </si>
  <si>
    <t>Rosco cachorros carne</t>
  </si>
  <si>
    <t>Rosco carne</t>
  </si>
  <si>
    <t>Rosco pollo</t>
  </si>
  <si>
    <t>Rosco cocktail</t>
  </si>
  <si>
    <t>Rosco gatos pescado</t>
  </si>
  <si>
    <t>Rosco gatos cocktail</t>
  </si>
  <si>
    <t xml:space="preserve">Chacal Perro Carne </t>
  </si>
  <si>
    <t>Chacal Gato Pescado</t>
  </si>
  <si>
    <t>Balancin perro carne</t>
  </si>
  <si>
    <t>Tiernitos cachorros carne leche y calcio</t>
  </si>
  <si>
    <t>Tiernitos carne / vegetales / pollo</t>
  </si>
  <si>
    <t>Mizzi cat frutos de mar / carne / pescado carne y arroz</t>
  </si>
  <si>
    <t>Dog selection criadores carne</t>
  </si>
  <si>
    <t>Dog selection criadores vegetales</t>
  </si>
  <si>
    <t>Dog selection criadores pequeñas</t>
  </si>
  <si>
    <t>Pachá mix</t>
  </si>
  <si>
    <t>Pachá gatos</t>
  </si>
  <si>
    <t>La siguiente lista de precios tiene 2 opciones, la primera es un costo a retirar del depósito y la segunda con reparto</t>
  </si>
  <si>
    <t>La bonificación con reparto es 10 + 1 o 20 +3 (en algunos casos)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</si>
</sst>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[$$-2C0A]\ #,##0.00"/>
  </numFmts>
  <fonts count="8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name val="Bell MT"/>
      <family val="1"/>
    </font>
    <font>
      <sz val="18"/>
      <name val="Bell MT"/>
      <family val="1"/>
    </font>
    <font>
      <sz val="14"/>
      <name val="Bell MT"/>
      <family val="1"/>
    </font>
    <font>
      <b/>
      <sz val="14"/>
      <name val="Bell MT"/>
      <family val="1"/>
    </font>
    <font>
      <sz val="18"/>
      <color theme="0"/>
      <name val="Bell MT"/>
      <family val="1"/>
    </font>
    <font>
      <b/>
      <sz val="14"/>
      <color theme="0"/>
      <name val="Bell MT"/>
      <family val="1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2" fillId="2" borderId="0" xfId="0" applyFont="1" applyFill="1" applyBorder="1"/>
    <xf numFmtId="0" fontId="3" fillId="2" borderId="0" xfId="0" applyFont="1" applyFill="1" applyBorder="1" applyAlignment="1">
      <alignment horizontal="center" vertical="center"/>
    </xf>
    <xf numFmtId="164" fontId="2" fillId="3" borderId="0" xfId="0" applyNumberFormat="1" applyFont="1" applyFill="1" applyBorder="1" applyAlignment="1">
      <alignment horizontal="center"/>
    </xf>
    <xf numFmtId="0" fontId="4" fillId="0" borderId="0" xfId="0" applyFont="1"/>
    <xf numFmtId="0" fontId="5" fillId="3" borderId="0" xfId="0" applyFont="1" applyFill="1" applyAlignment="1">
      <alignment horizontal="center"/>
    </xf>
    <xf numFmtId="0" fontId="5" fillId="0" borderId="1" xfId="0" applyFont="1" applyBorder="1"/>
    <xf numFmtId="0" fontId="4" fillId="0" borderId="1" xfId="0" applyFont="1" applyBorder="1" applyAlignment="1">
      <alignment horizontal="center"/>
    </xf>
    <xf numFmtId="1" fontId="5" fillId="3" borderId="1" xfId="0" applyNumberFormat="1" applyFont="1" applyFill="1" applyBorder="1" applyAlignment="1">
      <alignment horizontal="center"/>
    </xf>
    <xf numFmtId="0" fontId="5" fillId="2" borderId="0" xfId="0" applyFont="1" applyFill="1" applyBorder="1"/>
    <xf numFmtId="0" fontId="5" fillId="2" borderId="0" xfId="0" applyFont="1" applyFill="1" applyBorder="1" applyAlignment="1">
      <alignment horizontal="center" vertical="center"/>
    </xf>
    <xf numFmtId="164" fontId="5" fillId="3" borderId="0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5" fillId="2" borderId="1" xfId="0" applyFont="1" applyFill="1" applyBorder="1" applyAlignment="1">
      <alignment horizontal="center" vertical="center"/>
    </xf>
    <xf numFmtId="164" fontId="5" fillId="3" borderId="1" xfId="0" applyNumberFormat="1" applyFont="1" applyFill="1" applyBorder="1" applyAlignment="1">
      <alignment horizontal="center"/>
    </xf>
    <xf numFmtId="0" fontId="6" fillId="2" borderId="0" xfId="0" applyFont="1" applyFill="1" applyBorder="1" applyAlignment="1">
      <alignment horizontal="center" vertical="center"/>
    </xf>
    <xf numFmtId="0" fontId="1" fillId="0" borderId="0" xfId="0" applyFont="1"/>
    <xf numFmtId="0" fontId="7" fillId="0" borderId="0" xfId="0" applyFont="1" applyAlignment="1">
      <alignment horizontal="center"/>
    </xf>
    <xf numFmtId="0" fontId="7" fillId="3" borderId="0" xfId="0" applyFont="1" applyFill="1" applyAlignment="1">
      <alignment horizontal="center"/>
    </xf>
    <xf numFmtId="164" fontId="7" fillId="0" borderId="1" xfId="0" applyNumberFormat="1" applyFont="1" applyBorder="1" applyAlignment="1">
      <alignment horizontal="center"/>
    </xf>
    <xf numFmtId="1" fontId="7" fillId="3" borderId="1" xfId="0" applyNumberFormat="1" applyFont="1" applyFill="1" applyBorder="1" applyAlignment="1">
      <alignment horizontal="center"/>
    </xf>
    <xf numFmtId="164" fontId="7" fillId="0" borderId="0" xfId="0" applyNumberFormat="1" applyFont="1" applyBorder="1" applyAlignment="1">
      <alignment horizontal="center"/>
    </xf>
    <xf numFmtId="164" fontId="7" fillId="3" borderId="0" xfId="0" applyNumberFormat="1" applyFont="1" applyFill="1" applyBorder="1" applyAlignment="1">
      <alignment horizontal="center"/>
    </xf>
    <xf numFmtId="164" fontId="7" fillId="3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5" Type="http://schemas.openxmlformats.org/officeDocument/2006/relationships/image" Target="../media/image5.jpe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3000375</xdr:colOff>
      <xdr:row>3</xdr:row>
      <xdr:rowOff>323850</xdr:rowOff>
    </xdr:from>
    <xdr:to>
      <xdr:col>3</xdr:col>
      <xdr:colOff>66675</xdr:colOff>
      <xdr:row>7</xdr:row>
      <xdr:rowOff>142875</xdr:rowOff>
    </xdr:to>
    <xdr:pic>
      <xdr:nvPicPr>
        <xdr:cNvPr id="3" name="2 Imagen" descr="http://www.dog-selection.com.ar/wp-content/uploads/2017/01/criadores-adultos-carne-y-pollo-1.pn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0375" y="1209675"/>
          <a:ext cx="1619250" cy="16192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523876</xdr:colOff>
      <xdr:row>3</xdr:row>
      <xdr:rowOff>217014</xdr:rowOff>
    </xdr:from>
    <xdr:to>
      <xdr:col>5</xdr:col>
      <xdr:colOff>952501</xdr:colOff>
      <xdr:row>7</xdr:row>
      <xdr:rowOff>180974</xdr:rowOff>
    </xdr:to>
    <xdr:pic>
      <xdr:nvPicPr>
        <xdr:cNvPr id="4" name="3 Imagen" descr="http://www.dog-selection.com.ar/wp-content/uploads/2017/01/etiqueta-negra-razas-peque.png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181476" y="1102839"/>
          <a:ext cx="1466850" cy="176418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485776</xdr:colOff>
      <xdr:row>3</xdr:row>
      <xdr:rowOff>57151</xdr:rowOff>
    </xdr:from>
    <xdr:to>
      <xdr:col>0</xdr:col>
      <xdr:colOff>3000376</xdr:colOff>
      <xdr:row>6</xdr:row>
      <xdr:rowOff>474048</xdr:rowOff>
    </xdr:to>
    <xdr:pic>
      <xdr:nvPicPr>
        <xdr:cNvPr id="6" name="5 Imagen" descr="http://petfoodsaladillo.com.ar/wp-content/uploads/2018/02/Protemix2.jpg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5776" y="942976"/>
          <a:ext cx="2514600" cy="171229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1006475</xdr:colOff>
      <xdr:row>3</xdr:row>
      <xdr:rowOff>164304</xdr:rowOff>
    </xdr:from>
    <xdr:to>
      <xdr:col>7</xdr:col>
      <xdr:colOff>361951</xdr:colOff>
      <xdr:row>6</xdr:row>
      <xdr:rowOff>400049</xdr:rowOff>
    </xdr:to>
    <xdr:pic>
      <xdr:nvPicPr>
        <xdr:cNvPr id="7" name="6 Imagen" descr="http://petfoodsaladillo.com.ar/wp-content/uploads/2018/02/pacha.jpg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02300" y="1050129"/>
          <a:ext cx="2041526" cy="153114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7</xdr:row>
      <xdr:rowOff>142875</xdr:rowOff>
    </xdr:from>
    <xdr:to>
      <xdr:col>0</xdr:col>
      <xdr:colOff>2552699</xdr:colOff>
      <xdr:row>13</xdr:row>
      <xdr:rowOff>285749</xdr:rowOff>
    </xdr:to>
    <xdr:pic>
      <xdr:nvPicPr>
        <xdr:cNvPr id="8" name="7 Imagen" descr="http://petfoodsaladillo.com.ar/wp-content/uploads/2018/02/GranCampeon2.jpg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2828925"/>
          <a:ext cx="2552699" cy="191452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3190875</xdr:colOff>
      <xdr:row>8</xdr:row>
      <xdr:rowOff>9525</xdr:rowOff>
    </xdr:from>
    <xdr:to>
      <xdr:col>5</xdr:col>
      <xdr:colOff>1035050</xdr:colOff>
      <xdr:row>14</xdr:row>
      <xdr:rowOff>142875</xdr:rowOff>
    </xdr:to>
    <xdr:pic>
      <xdr:nvPicPr>
        <xdr:cNvPr id="9" name="8 Imagen" descr="http://petfoodsaladillo.com.ar/wp-content/uploads/2018/02/Chacal2.jpg"/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90875" y="2990850"/>
          <a:ext cx="2540000" cy="19050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5</xdr:col>
      <xdr:colOff>0</xdr:colOff>
      <xdr:row>9</xdr:row>
      <xdr:rowOff>0</xdr:rowOff>
    </xdr:from>
    <xdr:to>
      <xdr:col>5</xdr:col>
      <xdr:colOff>304800</xdr:colOff>
      <xdr:row>10</xdr:row>
      <xdr:rowOff>9525</xdr:rowOff>
    </xdr:to>
    <xdr:sp macro="" textlink="">
      <xdr:nvSpPr>
        <xdr:cNvPr id="1034" name="AutoShape 10" descr="Resultado de imagen para tiernitos"/>
        <xdr:cNvSpPr>
          <a:spLocks noChangeAspect="1" noChangeArrowheads="1"/>
        </xdr:cNvSpPr>
      </xdr:nvSpPr>
      <xdr:spPr bwMode="auto">
        <a:xfrm>
          <a:off x="4695825" y="32766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6</xdr:col>
      <xdr:colOff>0</xdr:colOff>
      <xdr:row>11</xdr:row>
      <xdr:rowOff>0</xdr:rowOff>
    </xdr:from>
    <xdr:to>
      <xdr:col>6</xdr:col>
      <xdr:colOff>304800</xdr:colOff>
      <xdr:row>12</xdr:row>
      <xdr:rowOff>9525</xdr:rowOff>
    </xdr:to>
    <xdr:sp macro="" textlink="">
      <xdr:nvSpPr>
        <xdr:cNvPr id="1036" name="AutoShape 12" descr="Resultado de imagen para tiernitos"/>
        <xdr:cNvSpPr>
          <a:spLocks noChangeAspect="1" noChangeArrowheads="1"/>
        </xdr:cNvSpPr>
      </xdr:nvSpPr>
      <xdr:spPr bwMode="auto">
        <a:xfrm>
          <a:off x="6134100" y="38671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1076325</xdr:colOff>
      <xdr:row>7</xdr:row>
      <xdr:rowOff>285750</xdr:rowOff>
    </xdr:from>
    <xdr:to>
      <xdr:col>7</xdr:col>
      <xdr:colOff>123825</xdr:colOff>
      <xdr:row>13</xdr:row>
      <xdr:rowOff>247650</xdr:rowOff>
    </xdr:to>
    <xdr:pic>
      <xdr:nvPicPr>
        <xdr:cNvPr id="14" name="13 Imagen" descr="http://static.cotodigital.com.ar/sitios/fotos/full/00167600/00167663.jpg?3.0.56d"/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0" y="2971800"/>
          <a:ext cx="1733550" cy="17335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89"/>
  <sheetViews>
    <sheetView tabSelected="1" workbookViewId="0">
      <selection activeCell="L24" sqref="L24"/>
    </sheetView>
  </sheetViews>
  <sheetFormatPr baseColWidth="10" defaultRowHeight="15" x14ac:dyDescent="0.25"/>
  <cols>
    <col min="1" max="1" width="54.85546875" customWidth="1"/>
    <col min="2" max="2" width="13" customWidth="1"/>
    <col min="3" max="3" width="0.42578125" style="16" customWidth="1"/>
    <col min="4" max="4" width="1.28515625" style="16" customWidth="1"/>
    <col min="5" max="5" width="0.85546875" style="16" customWidth="1"/>
    <col min="6" max="6" width="21.5703125" customWidth="1"/>
    <col min="7" max="7" width="18.7109375" customWidth="1"/>
  </cols>
  <sheetData>
    <row r="1" spans="1:7" ht="23.25" x14ac:dyDescent="0.3">
      <c r="A1" s="1"/>
      <c r="B1" s="2"/>
      <c r="C1" s="15"/>
      <c r="D1" s="15"/>
      <c r="E1" s="15"/>
      <c r="F1" s="2"/>
      <c r="G1" s="3"/>
    </row>
    <row r="2" spans="1:7" ht="23.25" x14ac:dyDescent="0.3">
      <c r="A2" s="1" t="s">
        <v>51</v>
      </c>
      <c r="B2" s="2"/>
      <c r="C2" s="15"/>
      <c r="D2" s="15"/>
      <c r="E2" s="15"/>
      <c r="F2" s="2"/>
      <c r="G2" s="3"/>
    </row>
    <row r="3" spans="1:7" ht="23.25" x14ac:dyDescent="0.3">
      <c r="A3" s="1" t="s">
        <v>52</v>
      </c>
      <c r="B3" s="2"/>
      <c r="C3" s="15"/>
      <c r="D3" s="15"/>
      <c r="E3" s="15"/>
      <c r="F3" s="2"/>
      <c r="G3" s="3"/>
    </row>
    <row r="4" spans="1:7" ht="39" customHeight="1" x14ac:dyDescent="0.3">
      <c r="A4" s="1"/>
      <c r="B4" s="2"/>
      <c r="C4" s="15"/>
      <c r="D4" s="15"/>
      <c r="E4" s="15"/>
      <c r="F4" s="2"/>
      <c r="G4" s="3"/>
    </row>
    <row r="5" spans="1:7" ht="39.75" customHeight="1" x14ac:dyDescent="0.3">
      <c r="A5" s="1"/>
      <c r="B5" s="2"/>
      <c r="C5" s="15"/>
      <c r="D5" s="15"/>
      <c r="E5" s="15"/>
      <c r="F5" s="2"/>
      <c r="G5" s="3"/>
    </row>
    <row r="6" spans="1:7" ht="23.25" x14ac:dyDescent="0.3">
      <c r="B6" s="2"/>
      <c r="C6" s="15"/>
      <c r="D6" s="15"/>
      <c r="E6" s="15"/>
      <c r="F6" s="2"/>
      <c r="G6" s="3"/>
    </row>
    <row r="7" spans="1:7" ht="39.75" customHeight="1" x14ac:dyDescent="0.3">
      <c r="B7" s="2"/>
      <c r="D7" s="15"/>
      <c r="E7" s="15"/>
      <c r="G7" s="3"/>
    </row>
    <row r="8" spans="1:7" ht="23.25" x14ac:dyDescent="0.3">
      <c r="A8" s="1"/>
      <c r="B8" s="2"/>
      <c r="C8" s="15"/>
      <c r="D8" s="15"/>
      <c r="E8" s="15"/>
      <c r="F8" s="2"/>
      <c r="G8" s="3"/>
    </row>
    <row r="9" spans="1:7" ht="23.25" x14ac:dyDescent="0.3">
      <c r="A9" s="1"/>
      <c r="B9" s="2"/>
      <c r="C9" s="15"/>
      <c r="D9" s="15"/>
      <c r="E9" s="15"/>
      <c r="F9" s="2"/>
      <c r="G9" s="3"/>
    </row>
    <row r="10" spans="1:7" ht="23.25" x14ac:dyDescent="0.3">
      <c r="A10" s="1"/>
      <c r="B10" s="2"/>
      <c r="C10" s="15"/>
      <c r="D10" s="15"/>
      <c r="E10" s="15"/>
    </row>
    <row r="11" spans="1:7" ht="23.25" x14ac:dyDescent="0.3">
      <c r="A11" s="1"/>
      <c r="B11" s="2"/>
      <c r="D11" s="15"/>
      <c r="E11" s="15"/>
      <c r="F11" s="2"/>
      <c r="G11" s="3"/>
    </row>
    <row r="12" spans="1:7" ht="23.25" x14ac:dyDescent="0.3">
      <c r="A12" s="1"/>
      <c r="B12" s="2"/>
      <c r="C12" s="15"/>
      <c r="D12" s="15"/>
      <c r="E12" s="15"/>
      <c r="F12" s="2"/>
    </row>
    <row r="13" spans="1:7" ht="23.25" x14ac:dyDescent="0.3">
      <c r="B13" s="2"/>
      <c r="C13" s="15"/>
      <c r="D13" s="15"/>
      <c r="E13" s="15"/>
      <c r="F13" s="2"/>
      <c r="G13" s="3"/>
    </row>
    <row r="14" spans="1:7" ht="23.25" x14ac:dyDescent="0.3">
      <c r="A14" s="1"/>
      <c r="B14" s="2"/>
      <c r="C14" s="15"/>
      <c r="D14" s="15"/>
      <c r="E14" s="15"/>
      <c r="F14" s="2"/>
      <c r="G14" s="3"/>
    </row>
    <row r="15" spans="1:7" ht="23.25" x14ac:dyDescent="0.3">
      <c r="A15" s="1"/>
      <c r="B15" s="2"/>
      <c r="C15" s="15"/>
      <c r="D15" s="15"/>
      <c r="E15" s="15"/>
      <c r="F15" s="2"/>
      <c r="G15" s="3"/>
    </row>
    <row r="16" spans="1:7" ht="24.75" customHeight="1" x14ac:dyDescent="0.3">
      <c r="A16" s="1"/>
      <c r="B16" s="2"/>
      <c r="C16" s="15"/>
      <c r="D16" s="15"/>
      <c r="E16" s="15"/>
      <c r="F16" s="2"/>
      <c r="G16" s="3"/>
    </row>
    <row r="17" spans="1:12" ht="19.5" x14ac:dyDescent="0.35">
      <c r="A17" s="4"/>
      <c r="B17" s="4"/>
      <c r="C17" s="17"/>
      <c r="D17" s="18" t="s">
        <v>0</v>
      </c>
      <c r="E17" s="18" t="s">
        <v>0</v>
      </c>
      <c r="F17" s="5" t="s">
        <v>1</v>
      </c>
      <c r="G17" s="5" t="s">
        <v>0</v>
      </c>
    </row>
    <row r="18" spans="1:12" ht="19.5" x14ac:dyDescent="0.35">
      <c r="A18" s="6" t="s">
        <v>2</v>
      </c>
      <c r="B18" s="7" t="s">
        <v>3</v>
      </c>
      <c r="C18" s="19" t="s">
        <v>0</v>
      </c>
      <c r="D18" s="20" t="s">
        <v>4</v>
      </c>
      <c r="E18" s="20" t="s">
        <v>5</v>
      </c>
      <c r="F18" s="8" t="s">
        <v>6</v>
      </c>
      <c r="G18" s="8" t="s">
        <v>7</v>
      </c>
    </row>
    <row r="19" spans="1:12" ht="19.5" x14ac:dyDescent="0.35">
      <c r="A19" s="9" t="s">
        <v>8</v>
      </c>
      <c r="B19" s="10">
        <v>15</v>
      </c>
      <c r="C19" s="21">
        <f>651.29*1.1*1.08</f>
        <v>773.73252000000002</v>
      </c>
      <c r="D19" s="22">
        <f>+C19*1.1</f>
        <v>851.10577200000012</v>
      </c>
      <c r="E19" s="22">
        <f>+C19*1.15</f>
        <v>889.79239799999993</v>
      </c>
      <c r="F19" s="11">
        <f>+E19</f>
        <v>889.79239799999993</v>
      </c>
      <c r="G19" s="11">
        <f t="shared" ref="G19:G50" si="0">+D19*1.275</f>
        <v>1085.1598593000001</v>
      </c>
    </row>
    <row r="20" spans="1:12" ht="19.5" x14ac:dyDescent="0.35">
      <c r="A20" s="9" t="str">
        <f>+A19</f>
        <v xml:space="preserve">Dog selection Etiq. Negra </v>
      </c>
      <c r="B20" s="10">
        <v>21</v>
      </c>
      <c r="C20" s="21">
        <f>801.04*1.1*1.08</f>
        <v>951.63552000000004</v>
      </c>
      <c r="D20" s="22">
        <f>+C20*1.1</f>
        <v>1046.799072</v>
      </c>
      <c r="E20" s="22">
        <f t="shared" ref="E20:E89" si="1">+C20*1.15</f>
        <v>1094.380848</v>
      </c>
      <c r="F20" s="11">
        <f t="shared" ref="F20:F31" si="2">+E20</f>
        <v>1094.380848</v>
      </c>
      <c r="G20" s="11">
        <f t="shared" si="0"/>
        <v>1334.6688167999998</v>
      </c>
    </row>
    <row r="21" spans="1:12" ht="19.5" x14ac:dyDescent="0.35">
      <c r="A21" s="9" t="s">
        <v>9</v>
      </c>
      <c r="B21" s="10">
        <v>15</v>
      </c>
      <c r="C21" s="21">
        <f>651.29*1.1*1.08</f>
        <v>773.73252000000002</v>
      </c>
      <c r="D21" s="22">
        <f t="shared" ref="D21:D84" si="3">+C21*1.1</f>
        <v>851.10577200000012</v>
      </c>
      <c r="E21" s="22">
        <f t="shared" si="1"/>
        <v>889.79239799999993</v>
      </c>
      <c r="F21" s="11">
        <f t="shared" si="2"/>
        <v>889.79239799999993</v>
      </c>
      <c r="G21" s="11">
        <f t="shared" si="0"/>
        <v>1085.1598593000001</v>
      </c>
    </row>
    <row r="22" spans="1:12" ht="19.5" x14ac:dyDescent="0.35">
      <c r="A22" s="9" t="s">
        <v>10</v>
      </c>
      <c r="B22" s="10">
        <v>15</v>
      </c>
      <c r="C22" s="21">
        <f>556.47*1.1*1.08</f>
        <v>661.08636000000013</v>
      </c>
      <c r="D22" s="22">
        <f t="shared" si="3"/>
        <v>727.19499600000017</v>
      </c>
      <c r="E22" s="22">
        <f t="shared" si="1"/>
        <v>760.24931400000014</v>
      </c>
      <c r="F22" s="11">
        <f t="shared" si="2"/>
        <v>760.24931400000014</v>
      </c>
      <c r="G22" s="11">
        <f t="shared" si="0"/>
        <v>927.17361990000018</v>
      </c>
    </row>
    <row r="23" spans="1:12" ht="19.5" x14ac:dyDescent="0.35">
      <c r="A23" s="9" t="s">
        <v>11</v>
      </c>
      <c r="B23" s="10">
        <v>21</v>
      </c>
      <c r="C23" s="21">
        <f>+C22</f>
        <v>661.08636000000013</v>
      </c>
      <c r="D23" s="22">
        <f t="shared" si="3"/>
        <v>727.19499600000017</v>
      </c>
      <c r="E23" s="22">
        <f t="shared" si="1"/>
        <v>760.24931400000014</v>
      </c>
      <c r="F23" s="11">
        <f t="shared" si="2"/>
        <v>760.24931400000014</v>
      </c>
      <c r="G23" s="11">
        <f t="shared" si="0"/>
        <v>927.17361990000018</v>
      </c>
      <c r="H23">
        <f>+G23*20/23</f>
        <v>806.23793034782636</v>
      </c>
      <c r="I23">
        <f>505.8*1.21</f>
        <v>612.01800000000003</v>
      </c>
      <c r="J23">
        <f>+I23*1.08</f>
        <v>660.97944000000007</v>
      </c>
      <c r="K23">
        <f>+H23-J23</f>
        <v>145.2584903478263</v>
      </c>
      <c r="L23">
        <f>+K23/21</f>
        <v>6.9170709689441097</v>
      </c>
    </row>
    <row r="24" spans="1:12" ht="19.5" x14ac:dyDescent="0.35">
      <c r="A24" s="9" t="s">
        <v>12</v>
      </c>
      <c r="B24" s="10">
        <v>21</v>
      </c>
      <c r="C24" s="21">
        <f>+C23</f>
        <v>661.08636000000013</v>
      </c>
      <c r="D24" s="22">
        <f t="shared" si="3"/>
        <v>727.19499600000017</v>
      </c>
      <c r="E24" s="22">
        <f t="shared" si="1"/>
        <v>760.24931400000014</v>
      </c>
      <c r="F24" s="11">
        <f t="shared" si="2"/>
        <v>760.24931400000014</v>
      </c>
      <c r="G24" s="11">
        <f t="shared" si="0"/>
        <v>927.17361990000018</v>
      </c>
    </row>
    <row r="25" spans="1:12" ht="19.5" x14ac:dyDescent="0.35">
      <c r="A25" s="9" t="s">
        <v>13</v>
      </c>
      <c r="B25" s="10">
        <v>21</v>
      </c>
      <c r="C25" s="21">
        <f>681.21*1.1*1.08</f>
        <v>809.2774800000002</v>
      </c>
      <c r="D25" s="22">
        <f t="shared" si="3"/>
        <v>890.20522800000026</v>
      </c>
      <c r="E25" s="22">
        <f t="shared" si="1"/>
        <v>930.66910200000018</v>
      </c>
      <c r="F25" s="11">
        <f t="shared" si="2"/>
        <v>930.66910200000018</v>
      </c>
      <c r="G25" s="11">
        <f t="shared" si="0"/>
        <v>1135.0116657000003</v>
      </c>
    </row>
    <row r="26" spans="1:12" ht="19.5" x14ac:dyDescent="0.35">
      <c r="A26" s="9" t="s">
        <v>14</v>
      </c>
      <c r="B26" s="10">
        <v>15</v>
      </c>
      <c r="C26" s="21">
        <f>417.34*1.1*1.08</f>
        <v>495.79992000000004</v>
      </c>
      <c r="D26" s="22">
        <f t="shared" si="3"/>
        <v>545.3799120000001</v>
      </c>
      <c r="E26" s="22">
        <f t="shared" si="1"/>
        <v>570.16990799999996</v>
      </c>
      <c r="F26" s="11">
        <f t="shared" si="2"/>
        <v>570.16990799999996</v>
      </c>
      <c r="G26" s="11">
        <f t="shared" si="0"/>
        <v>695.35938780000004</v>
      </c>
    </row>
    <row r="27" spans="1:12" ht="19.5" x14ac:dyDescent="0.35">
      <c r="A27" s="9" t="s">
        <v>12</v>
      </c>
      <c r="B27" s="10">
        <v>15</v>
      </c>
      <c r="C27" s="21">
        <f>+C26</f>
        <v>495.79992000000004</v>
      </c>
      <c r="D27" s="22">
        <f t="shared" si="3"/>
        <v>545.3799120000001</v>
      </c>
      <c r="E27" s="22">
        <f t="shared" si="1"/>
        <v>570.16990799999996</v>
      </c>
      <c r="F27" s="11">
        <f t="shared" si="2"/>
        <v>570.16990799999996</v>
      </c>
      <c r="G27" s="11">
        <f t="shared" si="0"/>
        <v>695.35938780000004</v>
      </c>
    </row>
    <row r="28" spans="1:12" ht="19.5" x14ac:dyDescent="0.35">
      <c r="A28" s="9" t="s">
        <v>15</v>
      </c>
      <c r="B28" s="10">
        <v>15</v>
      </c>
      <c r="C28" s="21">
        <f>+C27</f>
        <v>495.79992000000004</v>
      </c>
      <c r="D28" s="22">
        <f t="shared" si="3"/>
        <v>545.3799120000001</v>
      </c>
      <c r="E28" s="22">
        <f t="shared" si="1"/>
        <v>570.16990799999996</v>
      </c>
      <c r="F28" s="11">
        <f t="shared" si="2"/>
        <v>570.16990799999996</v>
      </c>
      <c r="G28" s="11">
        <f t="shared" si="0"/>
        <v>695.35938780000004</v>
      </c>
    </row>
    <row r="29" spans="1:12" ht="19.5" x14ac:dyDescent="0.35">
      <c r="A29" s="9" t="s">
        <v>11</v>
      </c>
      <c r="B29" s="10">
        <v>8</v>
      </c>
      <c r="C29" s="21">
        <f>233.08*1.1*1.08</f>
        <v>276.89904000000007</v>
      </c>
      <c r="D29" s="22">
        <f t="shared" si="3"/>
        <v>304.58894400000008</v>
      </c>
      <c r="E29" s="22">
        <f t="shared" si="1"/>
        <v>318.43389600000006</v>
      </c>
      <c r="F29" s="11">
        <f t="shared" si="2"/>
        <v>318.43389600000006</v>
      </c>
      <c r="G29" s="11">
        <f t="shared" si="0"/>
        <v>388.35090360000009</v>
      </c>
    </row>
    <row r="30" spans="1:12" ht="19.5" x14ac:dyDescent="0.35">
      <c r="A30" s="9" t="s">
        <v>12</v>
      </c>
      <c r="B30" s="10">
        <v>8</v>
      </c>
      <c r="C30" s="21">
        <f>+C29</f>
        <v>276.89904000000007</v>
      </c>
      <c r="D30" s="22">
        <f t="shared" si="3"/>
        <v>304.58894400000008</v>
      </c>
      <c r="E30" s="22">
        <f t="shared" si="1"/>
        <v>318.43389600000006</v>
      </c>
      <c r="F30" s="11">
        <f t="shared" si="2"/>
        <v>318.43389600000006</v>
      </c>
      <c r="G30" s="11">
        <f t="shared" si="0"/>
        <v>388.35090360000009</v>
      </c>
    </row>
    <row r="31" spans="1:12" ht="19.5" x14ac:dyDescent="0.35">
      <c r="A31" s="9" t="s">
        <v>13</v>
      </c>
      <c r="B31" s="10">
        <v>8</v>
      </c>
      <c r="C31" s="21">
        <f>284.31*1.1*1.08</f>
        <v>337.76028000000008</v>
      </c>
      <c r="D31" s="22">
        <f t="shared" si="3"/>
        <v>371.53630800000013</v>
      </c>
      <c r="E31" s="22">
        <f t="shared" si="1"/>
        <v>388.42432200000007</v>
      </c>
      <c r="F31" s="11">
        <f t="shared" si="2"/>
        <v>388.42432200000007</v>
      </c>
      <c r="G31" s="11">
        <f t="shared" si="0"/>
        <v>473.70879270000012</v>
      </c>
    </row>
    <row r="32" spans="1:12" ht="19.5" x14ac:dyDescent="0.35">
      <c r="A32" s="9" t="s">
        <v>16</v>
      </c>
      <c r="B32" s="10">
        <v>8</v>
      </c>
      <c r="C32" s="21">
        <v>222.49</v>
      </c>
      <c r="D32" s="22">
        <f t="shared" si="3"/>
        <v>244.73900000000003</v>
      </c>
      <c r="E32" s="22">
        <f t="shared" si="1"/>
        <v>255.86349999999999</v>
      </c>
      <c r="F32" s="11">
        <f>+C32*1.2</f>
        <v>266.988</v>
      </c>
      <c r="G32" s="11">
        <f t="shared" si="0"/>
        <v>312.04222500000003</v>
      </c>
    </row>
    <row r="33" spans="1:7" ht="19.5" x14ac:dyDescent="0.35">
      <c r="A33" s="9" t="s">
        <v>16</v>
      </c>
      <c r="B33" s="10">
        <v>15</v>
      </c>
      <c r="C33" s="21">
        <v>401.59</v>
      </c>
      <c r="D33" s="22">
        <f t="shared" si="3"/>
        <v>441.74900000000002</v>
      </c>
      <c r="E33" s="22">
        <f t="shared" si="1"/>
        <v>461.82849999999996</v>
      </c>
      <c r="F33" s="11">
        <f t="shared" ref="F33:F89" si="4">+C33*1.2</f>
        <v>481.90799999999996</v>
      </c>
      <c r="G33" s="11">
        <f t="shared" si="0"/>
        <v>563.22997499999997</v>
      </c>
    </row>
    <row r="34" spans="1:7" ht="19.5" x14ac:dyDescent="0.35">
      <c r="A34" s="9" t="s">
        <v>16</v>
      </c>
      <c r="B34" s="10">
        <v>22</v>
      </c>
      <c r="C34" s="21">
        <v>565.37</v>
      </c>
      <c r="D34" s="22">
        <f t="shared" si="3"/>
        <v>621.90700000000004</v>
      </c>
      <c r="E34" s="22">
        <f t="shared" si="1"/>
        <v>650.17549999999994</v>
      </c>
      <c r="F34" s="11">
        <f t="shared" si="4"/>
        <v>678.44399999999996</v>
      </c>
      <c r="G34" s="11">
        <f t="shared" si="0"/>
        <v>792.93142499999999</v>
      </c>
    </row>
    <row r="35" spans="1:7" ht="19.5" x14ac:dyDescent="0.35">
      <c r="A35" s="9" t="s">
        <v>17</v>
      </c>
      <c r="B35" s="10">
        <v>8</v>
      </c>
      <c r="C35" s="21">
        <v>223.19</v>
      </c>
      <c r="D35" s="22">
        <f t="shared" si="3"/>
        <v>245.50900000000001</v>
      </c>
      <c r="E35" s="22">
        <f t="shared" si="1"/>
        <v>256.66849999999999</v>
      </c>
      <c r="F35" s="11">
        <f t="shared" si="4"/>
        <v>267.82799999999997</v>
      </c>
      <c r="G35" s="11">
        <f t="shared" si="0"/>
        <v>313.02397500000001</v>
      </c>
    </row>
    <row r="36" spans="1:7" ht="19.5" x14ac:dyDescent="0.35">
      <c r="A36" s="9" t="s">
        <v>17</v>
      </c>
      <c r="B36" s="10">
        <v>15</v>
      </c>
      <c r="C36" s="21">
        <v>364.88</v>
      </c>
      <c r="D36" s="22">
        <f t="shared" si="3"/>
        <v>401.36800000000005</v>
      </c>
      <c r="E36" s="22">
        <f t="shared" si="1"/>
        <v>419.61199999999997</v>
      </c>
      <c r="F36" s="11">
        <f t="shared" si="4"/>
        <v>437.85599999999999</v>
      </c>
      <c r="G36" s="11">
        <f t="shared" si="0"/>
        <v>511.74420000000003</v>
      </c>
    </row>
    <row r="37" spans="1:7" ht="19.5" x14ac:dyDescent="0.35">
      <c r="A37" s="9" t="s">
        <v>17</v>
      </c>
      <c r="B37" s="10">
        <v>22</v>
      </c>
      <c r="C37" s="21">
        <v>462.02</v>
      </c>
      <c r="D37" s="22">
        <f t="shared" si="3"/>
        <v>508.22200000000004</v>
      </c>
      <c r="E37" s="22">
        <f t="shared" si="1"/>
        <v>531.32299999999998</v>
      </c>
      <c r="F37" s="11">
        <f t="shared" si="4"/>
        <v>554.42399999999998</v>
      </c>
      <c r="G37" s="11">
        <f t="shared" si="0"/>
        <v>647.98305000000005</v>
      </c>
    </row>
    <row r="38" spans="1:7" ht="19.5" x14ac:dyDescent="0.35">
      <c r="A38" s="9" t="s">
        <v>18</v>
      </c>
      <c r="B38" s="10">
        <v>8</v>
      </c>
      <c r="C38" s="21">
        <f t="shared" ref="C38:C43" si="5">+C35</f>
        <v>223.19</v>
      </c>
      <c r="D38" s="22">
        <f t="shared" si="3"/>
        <v>245.50900000000001</v>
      </c>
      <c r="E38" s="22">
        <f t="shared" si="1"/>
        <v>256.66849999999999</v>
      </c>
      <c r="F38" s="11">
        <f t="shared" si="4"/>
        <v>267.82799999999997</v>
      </c>
      <c r="G38" s="11">
        <f t="shared" si="0"/>
        <v>313.02397500000001</v>
      </c>
    </row>
    <row r="39" spans="1:7" ht="19.5" x14ac:dyDescent="0.35">
      <c r="A39" s="9" t="str">
        <f>+A38</f>
        <v>Tiernitos selección carne y vegetales</v>
      </c>
      <c r="B39" s="10">
        <v>15</v>
      </c>
      <c r="C39" s="21">
        <f t="shared" si="5"/>
        <v>364.88</v>
      </c>
      <c r="D39" s="22">
        <f t="shared" si="3"/>
        <v>401.36800000000005</v>
      </c>
      <c r="E39" s="22">
        <f t="shared" si="1"/>
        <v>419.61199999999997</v>
      </c>
      <c r="F39" s="11">
        <f t="shared" si="4"/>
        <v>437.85599999999999</v>
      </c>
      <c r="G39" s="11">
        <f t="shared" si="0"/>
        <v>511.74420000000003</v>
      </c>
    </row>
    <row r="40" spans="1:7" ht="19.5" x14ac:dyDescent="0.35">
      <c r="A40" s="9" t="str">
        <f>+A39</f>
        <v>Tiernitos selección carne y vegetales</v>
      </c>
      <c r="B40" s="10">
        <v>22</v>
      </c>
      <c r="C40" s="21">
        <f t="shared" si="5"/>
        <v>462.02</v>
      </c>
      <c r="D40" s="22">
        <f t="shared" si="3"/>
        <v>508.22200000000004</v>
      </c>
      <c r="E40" s="22">
        <f t="shared" si="1"/>
        <v>531.32299999999998</v>
      </c>
      <c r="F40" s="11">
        <f t="shared" si="4"/>
        <v>554.42399999999998</v>
      </c>
      <c r="G40" s="11">
        <f t="shared" si="0"/>
        <v>647.98305000000005</v>
      </c>
    </row>
    <row r="41" spans="1:7" ht="19.5" x14ac:dyDescent="0.35">
      <c r="A41" s="9" t="s">
        <v>19</v>
      </c>
      <c r="B41" s="10">
        <v>8</v>
      </c>
      <c r="C41" s="21">
        <f t="shared" si="5"/>
        <v>223.19</v>
      </c>
      <c r="D41" s="22">
        <f t="shared" si="3"/>
        <v>245.50900000000001</v>
      </c>
      <c r="E41" s="22">
        <f t="shared" si="1"/>
        <v>256.66849999999999</v>
      </c>
      <c r="F41" s="11">
        <f t="shared" si="4"/>
        <v>267.82799999999997</v>
      </c>
      <c r="G41" s="11">
        <f t="shared" si="0"/>
        <v>313.02397500000001</v>
      </c>
    </row>
    <row r="42" spans="1:7" ht="19.5" x14ac:dyDescent="0.35">
      <c r="A42" s="9" t="s">
        <v>19</v>
      </c>
      <c r="B42" s="10">
        <v>15</v>
      </c>
      <c r="C42" s="21">
        <f t="shared" si="5"/>
        <v>364.88</v>
      </c>
      <c r="D42" s="22">
        <f t="shared" si="3"/>
        <v>401.36800000000005</v>
      </c>
      <c r="E42" s="22">
        <f t="shared" si="1"/>
        <v>419.61199999999997</v>
      </c>
      <c r="F42" s="11">
        <f t="shared" si="4"/>
        <v>437.85599999999999</v>
      </c>
      <c r="G42" s="11">
        <f t="shared" si="0"/>
        <v>511.74420000000003</v>
      </c>
    </row>
    <row r="43" spans="1:7" ht="19.5" x14ac:dyDescent="0.35">
      <c r="A43" s="9" t="s">
        <v>19</v>
      </c>
      <c r="B43" s="10">
        <v>22</v>
      </c>
      <c r="C43" s="21">
        <f t="shared" si="5"/>
        <v>462.02</v>
      </c>
      <c r="D43" s="22">
        <f t="shared" si="3"/>
        <v>508.22200000000004</v>
      </c>
      <c r="E43" s="22">
        <f t="shared" si="1"/>
        <v>531.32299999999998</v>
      </c>
      <c r="F43" s="11">
        <f t="shared" si="4"/>
        <v>554.42399999999998</v>
      </c>
      <c r="G43" s="11">
        <f t="shared" si="0"/>
        <v>647.98305000000005</v>
      </c>
    </row>
    <row r="44" spans="1:7" ht="19.5" x14ac:dyDescent="0.35">
      <c r="A44" s="9" t="s">
        <v>20</v>
      </c>
      <c r="B44" s="10">
        <v>8</v>
      </c>
      <c r="C44" s="21">
        <v>312.88</v>
      </c>
      <c r="D44" s="22">
        <f t="shared" si="3"/>
        <v>344.16800000000001</v>
      </c>
      <c r="E44" s="22">
        <f t="shared" si="1"/>
        <v>359.81199999999995</v>
      </c>
      <c r="F44" s="11">
        <f t="shared" si="4"/>
        <v>375.45599999999996</v>
      </c>
      <c r="G44" s="11">
        <f t="shared" si="0"/>
        <v>438.81419999999997</v>
      </c>
    </row>
    <row r="45" spans="1:7" ht="19.5" x14ac:dyDescent="0.35">
      <c r="A45" s="9" t="s">
        <v>21</v>
      </c>
      <c r="B45" s="10">
        <v>8</v>
      </c>
      <c r="C45" s="21">
        <f>+C44</f>
        <v>312.88</v>
      </c>
      <c r="D45" s="22">
        <f t="shared" si="3"/>
        <v>344.16800000000001</v>
      </c>
      <c r="E45" s="22">
        <f t="shared" si="1"/>
        <v>359.81199999999995</v>
      </c>
      <c r="F45" s="11">
        <f t="shared" si="4"/>
        <v>375.45599999999996</v>
      </c>
      <c r="G45" s="11">
        <f t="shared" si="0"/>
        <v>438.81419999999997</v>
      </c>
    </row>
    <row r="46" spans="1:7" ht="19.5" x14ac:dyDescent="0.35">
      <c r="A46" s="9" t="s">
        <v>22</v>
      </c>
      <c r="B46" s="10">
        <v>21</v>
      </c>
      <c r="C46" s="21">
        <f>443.9*1.1*1.08</f>
        <v>527.35320000000002</v>
      </c>
      <c r="D46" s="22">
        <f t="shared" si="3"/>
        <v>580.08852000000002</v>
      </c>
      <c r="E46" s="22">
        <f t="shared" si="1"/>
        <v>606.45618000000002</v>
      </c>
      <c r="F46" s="11">
        <f t="shared" si="4"/>
        <v>632.82384000000002</v>
      </c>
      <c r="G46" s="11">
        <f t="shared" si="0"/>
        <v>739.61286299999995</v>
      </c>
    </row>
    <row r="47" spans="1:7" ht="19.5" x14ac:dyDescent="0.35">
      <c r="A47" s="9" t="s">
        <v>22</v>
      </c>
      <c r="B47" s="10">
        <v>15</v>
      </c>
      <c r="C47" s="21">
        <f>333.59*1.1*1.08</f>
        <v>396.30492000000004</v>
      </c>
      <c r="D47" s="22">
        <f t="shared" si="3"/>
        <v>435.9354120000001</v>
      </c>
      <c r="E47" s="22">
        <f t="shared" si="1"/>
        <v>455.75065799999999</v>
      </c>
      <c r="F47" s="11">
        <f t="shared" si="4"/>
        <v>475.56590400000005</v>
      </c>
      <c r="G47" s="11">
        <f t="shared" si="0"/>
        <v>555.81765030000008</v>
      </c>
    </row>
    <row r="48" spans="1:7" ht="19.5" x14ac:dyDescent="0.35">
      <c r="A48" s="9" t="s">
        <v>23</v>
      </c>
      <c r="B48" s="10">
        <v>10</v>
      </c>
      <c r="C48" s="21">
        <f>371.14*1.1*1.08</f>
        <v>440.91432000000003</v>
      </c>
      <c r="D48" s="22">
        <f>+C48*1.1</f>
        <v>485.00575200000009</v>
      </c>
      <c r="E48" s="22">
        <f t="shared" si="1"/>
        <v>507.051468</v>
      </c>
      <c r="F48" s="11">
        <f t="shared" si="4"/>
        <v>529.09718399999997</v>
      </c>
      <c r="G48" s="11">
        <f t="shared" si="0"/>
        <v>618.38233380000008</v>
      </c>
    </row>
    <row r="49" spans="1:7" ht="19.5" x14ac:dyDescent="0.35">
      <c r="A49" s="9" t="s">
        <v>24</v>
      </c>
      <c r="B49" s="10">
        <v>10</v>
      </c>
      <c r="C49" s="21">
        <f>272.55*1.1*1.08</f>
        <v>323.78940000000011</v>
      </c>
      <c r="D49" s="22">
        <f>+C49*1.1</f>
        <v>356.16834000000017</v>
      </c>
      <c r="E49" s="22">
        <f t="shared" si="1"/>
        <v>372.35781000000009</v>
      </c>
      <c r="F49" s="11">
        <f t="shared" si="4"/>
        <v>388.54728000000011</v>
      </c>
      <c r="G49" s="11">
        <f t="shared" si="0"/>
        <v>454.1146335000002</v>
      </c>
    </row>
    <row r="50" spans="1:7" ht="19.5" x14ac:dyDescent="0.35">
      <c r="A50" s="9" t="s">
        <v>25</v>
      </c>
      <c r="B50" s="10">
        <v>10</v>
      </c>
      <c r="C50" s="21">
        <f>447.07*1.1*1.06</f>
        <v>521.28362000000004</v>
      </c>
      <c r="D50" s="22">
        <f t="shared" si="3"/>
        <v>573.41198200000008</v>
      </c>
      <c r="E50" s="22">
        <f t="shared" si="1"/>
        <v>599.47616300000004</v>
      </c>
      <c r="F50" s="11">
        <f t="shared" si="4"/>
        <v>625.540344</v>
      </c>
      <c r="G50" s="11">
        <f t="shared" si="0"/>
        <v>731.10027705000005</v>
      </c>
    </row>
    <row r="51" spans="1:7" ht="19.5" x14ac:dyDescent="0.35">
      <c r="A51" s="9" t="s">
        <v>26</v>
      </c>
      <c r="B51" s="10">
        <v>21</v>
      </c>
      <c r="C51" s="21">
        <f>395.33*1.1*1.08</f>
        <v>469.65204000000006</v>
      </c>
      <c r="D51" s="22">
        <f t="shared" si="3"/>
        <v>516.61724400000014</v>
      </c>
      <c r="E51" s="22">
        <f t="shared" si="1"/>
        <v>540.09984600000007</v>
      </c>
      <c r="F51" s="11">
        <f t="shared" si="4"/>
        <v>563.582448</v>
      </c>
      <c r="G51" s="11">
        <f t="shared" ref="G51:G74" si="6">+D51*1.32</f>
        <v>681.93476208000027</v>
      </c>
    </row>
    <row r="52" spans="1:7" ht="19.5" x14ac:dyDescent="0.35">
      <c r="A52" s="9" t="s">
        <v>27</v>
      </c>
      <c r="B52" s="10">
        <v>21</v>
      </c>
      <c r="C52" s="21">
        <f>+C51</f>
        <v>469.65204000000006</v>
      </c>
      <c r="D52" s="22">
        <f t="shared" si="3"/>
        <v>516.61724400000014</v>
      </c>
      <c r="E52" s="22">
        <f t="shared" si="1"/>
        <v>540.09984600000007</v>
      </c>
      <c r="F52" s="11">
        <f t="shared" si="4"/>
        <v>563.582448</v>
      </c>
      <c r="G52" s="11">
        <f t="shared" si="6"/>
        <v>681.93476208000027</v>
      </c>
    </row>
    <row r="53" spans="1:7" ht="19.5" x14ac:dyDescent="0.35">
      <c r="A53" s="9" t="s">
        <v>28</v>
      </c>
      <c r="B53" s="10">
        <v>10</v>
      </c>
      <c r="C53" s="21">
        <f>245.3*1.1*1.08</f>
        <v>291.41640000000007</v>
      </c>
      <c r="D53" s="22">
        <f t="shared" si="3"/>
        <v>320.55804000000012</v>
      </c>
      <c r="E53" s="22">
        <f t="shared" si="1"/>
        <v>335.12886000000003</v>
      </c>
      <c r="F53" s="11">
        <f t="shared" si="4"/>
        <v>349.69968000000006</v>
      </c>
      <c r="G53" s="11">
        <f t="shared" si="6"/>
        <v>423.13661280000019</v>
      </c>
    </row>
    <row r="54" spans="1:7" ht="19.5" x14ac:dyDescent="0.35">
      <c r="A54" s="9" t="s">
        <v>29</v>
      </c>
      <c r="B54" s="10">
        <v>10</v>
      </c>
      <c r="C54" s="21">
        <f>151.13*1.2*1.06</f>
        <v>192.23736</v>
      </c>
      <c r="D54" s="22">
        <f t="shared" si="3"/>
        <v>211.46109600000003</v>
      </c>
      <c r="E54" s="22">
        <f t="shared" si="1"/>
        <v>221.07296399999998</v>
      </c>
      <c r="F54" s="11">
        <f t="shared" si="4"/>
        <v>230.68483199999997</v>
      </c>
      <c r="G54" s="11">
        <f t="shared" si="6"/>
        <v>279.12864672000006</v>
      </c>
    </row>
    <row r="55" spans="1:7" ht="19.5" x14ac:dyDescent="0.35">
      <c r="A55" s="9" t="s">
        <v>29</v>
      </c>
      <c r="B55" s="10">
        <v>15</v>
      </c>
      <c r="C55" s="21">
        <f>224.9*1.2*1.06</f>
        <v>286.07280000000003</v>
      </c>
      <c r="D55" s="22">
        <f t="shared" si="3"/>
        <v>314.68008000000003</v>
      </c>
      <c r="E55" s="22">
        <f t="shared" si="1"/>
        <v>328.98372000000001</v>
      </c>
      <c r="F55" s="11">
        <f t="shared" si="4"/>
        <v>343.28736000000004</v>
      </c>
      <c r="G55" s="11">
        <f t="shared" si="6"/>
        <v>415.37770560000007</v>
      </c>
    </row>
    <row r="56" spans="1:7" ht="19.5" x14ac:dyDescent="0.35">
      <c r="A56" s="9" t="s">
        <v>29</v>
      </c>
      <c r="B56" s="10">
        <v>22</v>
      </c>
      <c r="C56" s="21">
        <f>299.26*1.2*1.06</f>
        <v>380.65871999999996</v>
      </c>
      <c r="D56" s="22">
        <f t="shared" si="3"/>
        <v>418.72459199999997</v>
      </c>
      <c r="E56" s="22">
        <f t="shared" si="1"/>
        <v>437.75752799999992</v>
      </c>
      <c r="F56" s="11">
        <f t="shared" si="4"/>
        <v>456.79046399999993</v>
      </c>
      <c r="G56" s="11">
        <f t="shared" si="6"/>
        <v>552.71646143999999</v>
      </c>
    </row>
    <row r="57" spans="1:7" ht="19.5" x14ac:dyDescent="0.35">
      <c r="A57" s="9" t="s">
        <v>30</v>
      </c>
      <c r="B57" s="10">
        <v>10</v>
      </c>
      <c r="C57" s="21">
        <f>211.22*1.2*1.06</f>
        <v>268.67184000000003</v>
      </c>
      <c r="D57" s="22">
        <f t="shared" si="3"/>
        <v>295.53902400000004</v>
      </c>
      <c r="E57" s="22">
        <f t="shared" si="1"/>
        <v>308.97261600000002</v>
      </c>
      <c r="F57" s="11">
        <f t="shared" si="4"/>
        <v>322.40620800000005</v>
      </c>
      <c r="G57" s="11">
        <f t="shared" si="6"/>
        <v>390.11151168000009</v>
      </c>
    </row>
    <row r="58" spans="1:7" ht="19.5" x14ac:dyDescent="0.35">
      <c r="A58" s="9" t="s">
        <v>31</v>
      </c>
      <c r="B58" s="10">
        <v>10</v>
      </c>
      <c r="C58" s="21">
        <f>234.39*1.2*1.06</f>
        <v>298.14407999999997</v>
      </c>
      <c r="D58" s="22">
        <f t="shared" si="3"/>
        <v>327.95848799999999</v>
      </c>
      <c r="E58" s="22">
        <f t="shared" si="1"/>
        <v>342.86569199999997</v>
      </c>
      <c r="F58" s="11">
        <f t="shared" si="4"/>
        <v>357.77289599999995</v>
      </c>
      <c r="G58" s="11">
        <f t="shared" si="6"/>
        <v>432.90520415999998</v>
      </c>
    </row>
    <row r="59" spans="1:7" ht="19.5" x14ac:dyDescent="0.35">
      <c r="A59" s="9" t="s">
        <v>32</v>
      </c>
      <c r="B59" s="10">
        <v>10</v>
      </c>
      <c r="C59" s="21">
        <f>128.46*1.2*1.06</f>
        <v>163.40112000000002</v>
      </c>
      <c r="D59" s="22">
        <f t="shared" si="3"/>
        <v>179.74123200000002</v>
      </c>
      <c r="E59" s="22">
        <f t="shared" si="1"/>
        <v>187.91128800000001</v>
      </c>
      <c r="F59" s="11">
        <f t="shared" si="4"/>
        <v>196.08134400000003</v>
      </c>
      <c r="G59" s="11">
        <f t="shared" si="6"/>
        <v>237.25842624000003</v>
      </c>
    </row>
    <row r="60" spans="1:7" ht="19.5" x14ac:dyDescent="0.35">
      <c r="A60" s="9" t="s">
        <v>32</v>
      </c>
      <c r="B60" s="10">
        <v>15</v>
      </c>
      <c r="C60" s="21">
        <f>183.92*1.2*1.06</f>
        <v>233.94623999999999</v>
      </c>
      <c r="D60" s="22">
        <f t="shared" si="3"/>
        <v>257.34086400000001</v>
      </c>
      <c r="E60" s="22">
        <f t="shared" si="1"/>
        <v>269.03817599999996</v>
      </c>
      <c r="F60" s="11">
        <f t="shared" si="4"/>
        <v>280.73548799999998</v>
      </c>
      <c r="G60" s="11">
        <f t="shared" si="6"/>
        <v>339.68994048000002</v>
      </c>
    </row>
    <row r="61" spans="1:7" ht="19.5" x14ac:dyDescent="0.35">
      <c r="A61" s="9" t="s">
        <v>32</v>
      </c>
      <c r="B61" s="10">
        <v>22</v>
      </c>
      <c r="C61" s="21">
        <f>266.61*1.2*1.06</f>
        <v>339.12792000000002</v>
      </c>
      <c r="D61" s="22">
        <f t="shared" si="3"/>
        <v>373.04071200000004</v>
      </c>
      <c r="E61" s="22">
        <f t="shared" si="1"/>
        <v>389.99710799999997</v>
      </c>
      <c r="F61" s="11">
        <f t="shared" si="4"/>
        <v>406.95350400000001</v>
      </c>
      <c r="G61" s="11">
        <f t="shared" si="6"/>
        <v>492.41373984000006</v>
      </c>
    </row>
    <row r="62" spans="1:7" ht="19.5" x14ac:dyDescent="0.35">
      <c r="A62" s="9" t="s">
        <v>33</v>
      </c>
      <c r="B62" s="10">
        <v>10</v>
      </c>
      <c r="C62" s="21">
        <f>219.13*1.2*1.06</f>
        <v>278.73335999999995</v>
      </c>
      <c r="D62" s="22">
        <f t="shared" si="3"/>
        <v>306.60669599999994</v>
      </c>
      <c r="E62" s="22">
        <f t="shared" si="1"/>
        <v>320.54336399999994</v>
      </c>
      <c r="F62" s="11">
        <f t="shared" si="4"/>
        <v>334.48003199999994</v>
      </c>
      <c r="G62" s="11">
        <f t="shared" si="6"/>
        <v>404.72083871999996</v>
      </c>
    </row>
    <row r="63" spans="1:7" ht="19.5" x14ac:dyDescent="0.35">
      <c r="A63" s="9" t="s">
        <v>34</v>
      </c>
      <c r="B63" s="10">
        <v>15</v>
      </c>
      <c r="C63" s="21">
        <v>334.65</v>
      </c>
      <c r="D63" s="22">
        <f t="shared" si="3"/>
        <v>368.11500000000001</v>
      </c>
      <c r="E63" s="22">
        <f t="shared" si="1"/>
        <v>384.84749999999997</v>
      </c>
      <c r="F63" s="11">
        <f t="shared" si="4"/>
        <v>401.58</v>
      </c>
      <c r="G63" s="11">
        <f t="shared" si="6"/>
        <v>485.91180000000003</v>
      </c>
    </row>
    <row r="64" spans="1:7" ht="19.5" x14ac:dyDescent="0.35">
      <c r="A64" s="9" t="s">
        <v>35</v>
      </c>
      <c r="B64" s="10">
        <v>10</v>
      </c>
      <c r="C64" s="21">
        <v>162.12</v>
      </c>
      <c r="D64" s="22">
        <f t="shared" si="3"/>
        <v>178.33200000000002</v>
      </c>
      <c r="E64" s="22">
        <f t="shared" si="1"/>
        <v>186.43799999999999</v>
      </c>
      <c r="F64" s="11">
        <f t="shared" si="4"/>
        <v>194.54400000000001</v>
      </c>
      <c r="G64" s="11">
        <f t="shared" si="6"/>
        <v>235.39824000000004</v>
      </c>
    </row>
    <row r="65" spans="1:7" ht="19.5" x14ac:dyDescent="0.35">
      <c r="A65" s="9" t="s">
        <v>35</v>
      </c>
      <c r="B65" s="10">
        <v>15</v>
      </c>
      <c r="C65" s="21">
        <v>229.38</v>
      </c>
      <c r="D65" s="22">
        <f t="shared" si="3"/>
        <v>252.31800000000001</v>
      </c>
      <c r="E65" s="22">
        <f t="shared" si="1"/>
        <v>263.78699999999998</v>
      </c>
      <c r="F65" s="11">
        <f t="shared" si="4"/>
        <v>275.25599999999997</v>
      </c>
      <c r="G65" s="11">
        <f t="shared" si="6"/>
        <v>333.05976000000004</v>
      </c>
    </row>
    <row r="66" spans="1:7" ht="19.5" x14ac:dyDescent="0.35">
      <c r="A66" s="9" t="s">
        <v>35</v>
      </c>
      <c r="B66" s="10">
        <v>25</v>
      </c>
      <c r="C66" s="21">
        <v>370.68</v>
      </c>
      <c r="D66" s="22">
        <f t="shared" si="3"/>
        <v>407.74800000000005</v>
      </c>
      <c r="E66" s="22">
        <f t="shared" si="1"/>
        <v>426.28199999999998</v>
      </c>
      <c r="F66" s="11">
        <f t="shared" si="4"/>
        <v>444.81599999999997</v>
      </c>
      <c r="G66" s="11">
        <f t="shared" si="6"/>
        <v>538.22736000000009</v>
      </c>
    </row>
    <row r="67" spans="1:7" ht="19.5" x14ac:dyDescent="0.35">
      <c r="A67" s="9" t="s">
        <v>36</v>
      </c>
      <c r="B67" s="10">
        <v>15</v>
      </c>
      <c r="C67" s="21">
        <v>229.38</v>
      </c>
      <c r="D67" s="22">
        <f t="shared" si="3"/>
        <v>252.31800000000001</v>
      </c>
      <c r="E67" s="22">
        <f t="shared" si="1"/>
        <v>263.78699999999998</v>
      </c>
      <c r="F67" s="11">
        <f t="shared" si="4"/>
        <v>275.25599999999997</v>
      </c>
      <c r="G67" s="11">
        <f t="shared" si="6"/>
        <v>333.05976000000004</v>
      </c>
    </row>
    <row r="68" spans="1:7" ht="19.5" x14ac:dyDescent="0.35">
      <c r="A68" s="9" t="s">
        <v>37</v>
      </c>
      <c r="B68" s="10">
        <v>15</v>
      </c>
      <c r="C68" s="21">
        <v>249.89</v>
      </c>
      <c r="D68" s="22">
        <f t="shared" si="3"/>
        <v>274.87900000000002</v>
      </c>
      <c r="E68" s="22">
        <f t="shared" si="1"/>
        <v>287.37349999999998</v>
      </c>
      <c r="F68" s="11">
        <f t="shared" si="4"/>
        <v>299.86799999999999</v>
      </c>
      <c r="G68" s="11">
        <f t="shared" si="6"/>
        <v>362.84028000000006</v>
      </c>
    </row>
    <row r="69" spans="1:7" ht="19.5" x14ac:dyDescent="0.35">
      <c r="A69" s="9" t="str">
        <f>+A68</f>
        <v>Rosco cocktail</v>
      </c>
      <c r="B69" s="10">
        <v>22</v>
      </c>
      <c r="C69" s="21">
        <v>36.5</v>
      </c>
      <c r="D69" s="22">
        <f t="shared" si="3"/>
        <v>40.150000000000006</v>
      </c>
      <c r="E69" s="22">
        <f t="shared" si="1"/>
        <v>41.974999999999994</v>
      </c>
      <c r="F69" s="11">
        <f t="shared" si="4"/>
        <v>43.8</v>
      </c>
      <c r="G69" s="11">
        <f t="shared" si="6"/>
        <v>52.998000000000012</v>
      </c>
    </row>
    <row r="70" spans="1:7" ht="19.5" x14ac:dyDescent="0.35">
      <c r="A70" s="9" t="s">
        <v>38</v>
      </c>
      <c r="B70" s="10">
        <v>10</v>
      </c>
      <c r="C70" s="21">
        <v>242.35</v>
      </c>
      <c r="D70" s="22">
        <f t="shared" si="3"/>
        <v>266.58500000000004</v>
      </c>
      <c r="E70" s="22">
        <f t="shared" si="1"/>
        <v>278.70249999999999</v>
      </c>
      <c r="F70" s="11">
        <f t="shared" si="4"/>
        <v>290.82</v>
      </c>
      <c r="G70" s="11">
        <f t="shared" si="6"/>
        <v>351.89220000000006</v>
      </c>
    </row>
    <row r="71" spans="1:7" ht="19.5" x14ac:dyDescent="0.35">
      <c r="A71" s="9" t="s">
        <v>39</v>
      </c>
      <c r="B71" s="10">
        <v>10</v>
      </c>
      <c r="C71" s="21">
        <v>251.95</v>
      </c>
      <c r="D71" s="22">
        <f t="shared" si="3"/>
        <v>277.14499999999998</v>
      </c>
      <c r="E71" s="22">
        <f t="shared" si="1"/>
        <v>289.74249999999995</v>
      </c>
      <c r="F71" s="11">
        <f t="shared" si="4"/>
        <v>302.33999999999997</v>
      </c>
      <c r="G71" s="11">
        <f t="shared" si="6"/>
        <v>365.83139999999997</v>
      </c>
    </row>
    <row r="72" spans="1:7" ht="19.5" x14ac:dyDescent="0.35">
      <c r="A72" s="9" t="s">
        <v>40</v>
      </c>
      <c r="B72" s="10">
        <v>15</v>
      </c>
      <c r="C72" s="21">
        <f>166.2*1.2*1.09</f>
        <v>217.38959999999997</v>
      </c>
      <c r="D72" s="22">
        <f t="shared" si="3"/>
        <v>239.12855999999999</v>
      </c>
      <c r="E72" s="22">
        <f t="shared" si="1"/>
        <v>249.99803999999995</v>
      </c>
      <c r="F72" s="11">
        <f t="shared" si="4"/>
        <v>260.86751999999996</v>
      </c>
      <c r="G72" s="11">
        <f t="shared" si="6"/>
        <v>315.64969919999999</v>
      </c>
    </row>
    <row r="73" spans="1:7" ht="19.5" x14ac:dyDescent="0.35">
      <c r="A73" s="9" t="s">
        <v>40</v>
      </c>
      <c r="B73" s="10">
        <v>22</v>
      </c>
      <c r="C73" s="21">
        <f>238.17*1.2*1.09</f>
        <v>311.52636000000001</v>
      </c>
      <c r="D73" s="22">
        <f t="shared" si="3"/>
        <v>342.67899600000004</v>
      </c>
      <c r="E73" s="22">
        <f t="shared" si="1"/>
        <v>358.255314</v>
      </c>
      <c r="F73" s="11">
        <f t="shared" si="4"/>
        <v>373.83163200000001</v>
      </c>
      <c r="G73" s="11">
        <f t="shared" si="6"/>
        <v>452.33627472000006</v>
      </c>
    </row>
    <row r="74" spans="1:7" ht="19.5" x14ac:dyDescent="0.35">
      <c r="A74" s="9" t="s">
        <v>41</v>
      </c>
      <c r="B74" s="10">
        <v>8</v>
      </c>
      <c r="C74" s="21">
        <f>148.05*1.2*1.09</f>
        <v>193.64940000000001</v>
      </c>
      <c r="D74" s="22">
        <f t="shared" si="3"/>
        <v>213.01434000000003</v>
      </c>
      <c r="E74" s="22">
        <f t="shared" si="1"/>
        <v>222.69681</v>
      </c>
      <c r="F74" s="11">
        <f t="shared" si="4"/>
        <v>232.37927999999999</v>
      </c>
      <c r="G74" s="11">
        <f t="shared" si="6"/>
        <v>281.17892880000005</v>
      </c>
    </row>
    <row r="75" spans="1:7" ht="19.5" x14ac:dyDescent="0.35">
      <c r="A75" s="9" t="s">
        <v>42</v>
      </c>
      <c r="B75" s="10">
        <v>15</v>
      </c>
      <c r="C75" s="21">
        <f>151.33*1.2*1.09</f>
        <v>197.93964000000003</v>
      </c>
      <c r="D75" s="22">
        <f t="shared" si="3"/>
        <v>217.73360400000004</v>
      </c>
      <c r="E75" s="22">
        <f t="shared" si="1"/>
        <v>227.63058600000002</v>
      </c>
      <c r="F75" s="11">
        <f t="shared" si="4"/>
        <v>237.52756800000003</v>
      </c>
      <c r="G75" s="11">
        <f>+D75*1.32</f>
        <v>287.40835728000008</v>
      </c>
    </row>
    <row r="76" spans="1:7" ht="19.5" x14ac:dyDescent="0.35">
      <c r="A76" s="9" t="s">
        <v>43</v>
      </c>
      <c r="B76" s="10">
        <v>1.5</v>
      </c>
      <c r="C76" s="21">
        <v>47.88</v>
      </c>
      <c r="D76" s="22">
        <f t="shared" si="3"/>
        <v>52.668000000000006</v>
      </c>
      <c r="E76" s="22">
        <f t="shared" si="1"/>
        <v>55.061999999999998</v>
      </c>
      <c r="F76" s="11">
        <f t="shared" si="4"/>
        <v>57.456000000000003</v>
      </c>
      <c r="G76" s="11">
        <f t="shared" ref="G76:G89" si="7">+D76*1.32</f>
        <v>69.521760000000015</v>
      </c>
    </row>
    <row r="77" spans="1:7" ht="19.5" x14ac:dyDescent="0.35">
      <c r="A77" s="9" t="str">
        <f>+A76</f>
        <v>Tiernitos cachorros carne leche y calcio</v>
      </c>
      <c r="B77" s="10">
        <v>3</v>
      </c>
      <c r="C77" s="21">
        <v>92.24</v>
      </c>
      <c r="D77" s="22">
        <f t="shared" si="3"/>
        <v>101.464</v>
      </c>
      <c r="E77" s="22">
        <f t="shared" si="1"/>
        <v>106.07599999999998</v>
      </c>
      <c r="F77" s="11">
        <f t="shared" si="4"/>
        <v>110.68799999999999</v>
      </c>
      <c r="G77" s="11">
        <f t="shared" si="7"/>
        <v>133.93248</v>
      </c>
    </row>
    <row r="78" spans="1:7" ht="19.5" x14ac:dyDescent="0.35">
      <c r="A78" s="9" t="s">
        <v>44</v>
      </c>
      <c r="B78" s="10">
        <v>1.5</v>
      </c>
      <c r="C78" s="21">
        <v>45.82</v>
      </c>
      <c r="D78" s="22">
        <f t="shared" si="3"/>
        <v>50.402000000000001</v>
      </c>
      <c r="E78" s="22">
        <f t="shared" si="1"/>
        <v>52.692999999999998</v>
      </c>
      <c r="F78" s="11">
        <f t="shared" si="4"/>
        <v>54.984000000000002</v>
      </c>
      <c r="G78" s="11">
        <f t="shared" si="7"/>
        <v>66.530640000000005</v>
      </c>
    </row>
    <row r="79" spans="1:7" ht="19.5" x14ac:dyDescent="0.35">
      <c r="A79" s="9" t="str">
        <f>+A78</f>
        <v>Tiernitos carne / vegetales / pollo</v>
      </c>
      <c r="B79" s="10">
        <v>3</v>
      </c>
      <c r="C79" s="21">
        <v>88.24</v>
      </c>
      <c r="D79" s="22">
        <f t="shared" si="3"/>
        <v>97.064000000000007</v>
      </c>
      <c r="E79" s="22">
        <f t="shared" si="1"/>
        <v>101.47599999999998</v>
      </c>
      <c r="F79" s="11">
        <f t="shared" si="4"/>
        <v>105.88799999999999</v>
      </c>
      <c r="G79" s="11">
        <f t="shared" si="7"/>
        <v>128.12448000000001</v>
      </c>
    </row>
    <row r="80" spans="1:7" ht="19.5" x14ac:dyDescent="0.35">
      <c r="A80" s="9" t="s">
        <v>45</v>
      </c>
      <c r="B80" s="10">
        <v>0.5</v>
      </c>
      <c r="C80" s="21">
        <v>25.42</v>
      </c>
      <c r="D80" s="22">
        <f t="shared" si="3"/>
        <v>27.962000000000003</v>
      </c>
      <c r="E80" s="22">
        <f t="shared" si="1"/>
        <v>29.233000000000001</v>
      </c>
      <c r="F80" s="11">
        <f t="shared" si="4"/>
        <v>30.504000000000001</v>
      </c>
      <c r="G80" s="11">
        <f t="shared" si="7"/>
        <v>36.909840000000003</v>
      </c>
    </row>
    <row r="81" spans="1:7" ht="19.5" x14ac:dyDescent="0.35">
      <c r="A81" s="9" t="str">
        <f>+A80</f>
        <v>Mizzi cat frutos de mar / carne / pescado carne y arroz</v>
      </c>
      <c r="B81" s="10">
        <v>1</v>
      </c>
      <c r="C81" s="21">
        <v>46.3</v>
      </c>
      <c r="D81" s="22">
        <f t="shared" si="3"/>
        <v>50.93</v>
      </c>
      <c r="E81" s="22">
        <f t="shared" si="1"/>
        <v>53.24499999999999</v>
      </c>
      <c r="F81" s="11">
        <f t="shared" si="4"/>
        <v>55.559999999999995</v>
      </c>
      <c r="G81" s="11">
        <f t="shared" si="7"/>
        <v>67.22760000000001</v>
      </c>
    </row>
    <row r="82" spans="1:7" ht="19.5" x14ac:dyDescent="0.35">
      <c r="A82" s="9" t="str">
        <f>+A81</f>
        <v>Mizzi cat frutos de mar / carne / pescado carne y arroz</v>
      </c>
      <c r="B82" s="10">
        <v>3</v>
      </c>
      <c r="C82" s="21">
        <v>131.65</v>
      </c>
      <c r="D82" s="22">
        <f t="shared" si="3"/>
        <v>144.81500000000003</v>
      </c>
      <c r="E82" s="22">
        <f t="shared" si="1"/>
        <v>151.39750000000001</v>
      </c>
      <c r="F82" s="11">
        <f t="shared" si="4"/>
        <v>157.97999999999999</v>
      </c>
      <c r="G82" s="11">
        <f t="shared" si="7"/>
        <v>191.15580000000006</v>
      </c>
    </row>
    <row r="83" spans="1:7" ht="19.5" x14ac:dyDescent="0.35">
      <c r="A83" s="9" t="s">
        <v>46</v>
      </c>
      <c r="B83" s="10">
        <v>3</v>
      </c>
      <c r="C83" s="21">
        <f>98.04*1.1*1.09</f>
        <v>117.54996000000003</v>
      </c>
      <c r="D83" s="22">
        <f t="shared" si="3"/>
        <v>129.30495600000003</v>
      </c>
      <c r="E83" s="22">
        <f t="shared" si="1"/>
        <v>135.18245400000001</v>
      </c>
      <c r="F83" s="11">
        <f t="shared" si="4"/>
        <v>141.05995200000004</v>
      </c>
      <c r="G83" s="11">
        <f t="shared" si="7"/>
        <v>170.68254192000006</v>
      </c>
    </row>
    <row r="84" spans="1:7" ht="19.5" x14ac:dyDescent="0.35">
      <c r="A84" s="9" t="str">
        <f>+A83</f>
        <v>Dog selection criadores carne</v>
      </c>
      <c r="B84" s="10">
        <v>1.5</v>
      </c>
      <c r="C84" s="21">
        <f>51.26*1.1*1.09</f>
        <v>61.460740000000008</v>
      </c>
      <c r="D84" s="22">
        <f t="shared" si="3"/>
        <v>67.606814000000014</v>
      </c>
      <c r="E84" s="22">
        <f t="shared" si="1"/>
        <v>70.679850999999999</v>
      </c>
      <c r="F84" s="11">
        <f t="shared" si="4"/>
        <v>73.752888000000013</v>
      </c>
      <c r="G84" s="11">
        <f t="shared" si="7"/>
        <v>89.240994480000026</v>
      </c>
    </row>
    <row r="85" spans="1:7" ht="19.5" x14ac:dyDescent="0.35">
      <c r="A85" s="9" t="s">
        <v>47</v>
      </c>
      <c r="B85" s="10">
        <v>1.5</v>
      </c>
      <c r="C85" s="21">
        <f>+C84</f>
        <v>61.460740000000008</v>
      </c>
      <c r="D85" s="22">
        <f t="shared" ref="D85:D89" si="8">+C85*1.1</f>
        <v>67.606814000000014</v>
      </c>
      <c r="E85" s="22">
        <f t="shared" si="1"/>
        <v>70.679850999999999</v>
      </c>
      <c r="F85" s="11">
        <f t="shared" si="4"/>
        <v>73.752888000000013</v>
      </c>
      <c r="G85" s="11">
        <f t="shared" si="7"/>
        <v>89.240994480000026</v>
      </c>
    </row>
    <row r="86" spans="1:7" ht="19.5" x14ac:dyDescent="0.35">
      <c r="A86" s="9" t="s">
        <v>48</v>
      </c>
      <c r="B86" s="10">
        <v>1.5</v>
      </c>
      <c r="C86" s="21">
        <f>+C85</f>
        <v>61.460740000000008</v>
      </c>
      <c r="D86" s="22">
        <f t="shared" si="8"/>
        <v>67.606814000000014</v>
      </c>
      <c r="E86" s="22">
        <f t="shared" si="1"/>
        <v>70.679850999999999</v>
      </c>
      <c r="F86" s="11">
        <f t="shared" si="4"/>
        <v>73.752888000000013</v>
      </c>
      <c r="G86" s="11">
        <f t="shared" si="7"/>
        <v>89.240994480000026</v>
      </c>
    </row>
    <row r="87" spans="1:7" ht="19.5" x14ac:dyDescent="0.35">
      <c r="A87" s="9" t="s">
        <v>13</v>
      </c>
      <c r="B87" s="10">
        <v>1.5</v>
      </c>
      <c r="C87" s="21">
        <f>59.3*1.1*1.09</f>
        <v>71.100700000000003</v>
      </c>
      <c r="D87" s="22">
        <f t="shared" si="8"/>
        <v>78.210770000000011</v>
      </c>
      <c r="E87" s="22">
        <f t="shared" si="1"/>
        <v>81.765805</v>
      </c>
      <c r="F87" s="11">
        <f t="shared" si="4"/>
        <v>85.320840000000004</v>
      </c>
      <c r="G87" s="11">
        <f t="shared" si="7"/>
        <v>103.23821640000001</v>
      </c>
    </row>
    <row r="88" spans="1:7" ht="19.5" x14ac:dyDescent="0.35">
      <c r="A88" s="9" t="s">
        <v>49</v>
      </c>
      <c r="B88" s="10">
        <v>1.5</v>
      </c>
      <c r="C88" s="21">
        <f>23.1*1.2*1.06</f>
        <v>29.383200000000006</v>
      </c>
      <c r="D88" s="22">
        <f t="shared" si="8"/>
        <v>32.321520000000007</v>
      </c>
      <c r="E88" s="22">
        <f t="shared" si="1"/>
        <v>33.790680000000002</v>
      </c>
      <c r="F88" s="11">
        <f t="shared" si="4"/>
        <v>35.259840000000004</v>
      </c>
      <c r="G88" s="11">
        <f t="shared" si="7"/>
        <v>42.664406400000011</v>
      </c>
    </row>
    <row r="89" spans="1:7" ht="19.5" x14ac:dyDescent="0.35">
      <c r="A89" s="12" t="s">
        <v>50</v>
      </c>
      <c r="B89" s="13">
        <v>0.5</v>
      </c>
      <c r="C89" s="19">
        <f>15.7*1.2*1.06</f>
        <v>19.970400000000001</v>
      </c>
      <c r="D89" s="23">
        <f t="shared" si="8"/>
        <v>21.967440000000003</v>
      </c>
      <c r="E89" s="23">
        <f t="shared" si="1"/>
        <v>22.965959999999999</v>
      </c>
      <c r="F89" s="14">
        <f t="shared" si="4"/>
        <v>23.964480000000002</v>
      </c>
      <c r="G89" s="14">
        <f t="shared" si="7"/>
        <v>28.997020800000005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Hoja1</vt:lpstr>
      <vt:lpstr>Hoja2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2018-10-15T20:23:17Z</dcterms:created>
  <dcterms:modified xsi:type="dcterms:W3CDTF">2018-10-15T20:46:16Z</dcterms:modified>
</cp:coreProperties>
</file>