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58" i="1" l="1"/>
  <c r="G58" i="1" s="1"/>
  <c r="A58" i="1"/>
  <c r="C57" i="1"/>
  <c r="G57" i="1" s="1"/>
  <c r="C56" i="1"/>
  <c r="G56" i="1" s="1"/>
  <c r="C55" i="1"/>
  <c r="G55" i="1" s="1"/>
  <c r="C54" i="1"/>
  <c r="G54" i="1" s="1"/>
  <c r="C53" i="1"/>
  <c r="G53" i="1" s="1"/>
  <c r="A53" i="1"/>
  <c r="C52" i="1"/>
  <c r="D52" i="1" s="1"/>
  <c r="E52" i="1" s="1"/>
  <c r="C51" i="1"/>
  <c r="D51" i="1" s="1"/>
  <c r="E51" i="1" s="1"/>
  <c r="C50" i="1"/>
  <c r="D50" i="1" s="1"/>
  <c r="E50" i="1" s="1"/>
  <c r="A50" i="1"/>
  <c r="G49" i="1"/>
  <c r="D49" i="1"/>
  <c r="E49" i="1" s="1"/>
  <c r="C49" i="1"/>
  <c r="G48" i="1"/>
  <c r="D48" i="1"/>
  <c r="E48" i="1" s="1"/>
  <c r="C48" i="1"/>
  <c r="G47" i="1"/>
  <c r="D47" i="1"/>
  <c r="E47" i="1" s="1"/>
  <c r="C47" i="1"/>
  <c r="G46" i="1"/>
  <c r="D46" i="1"/>
  <c r="E46" i="1" s="1"/>
  <c r="C46" i="1"/>
  <c r="G45" i="1"/>
  <c r="D45" i="1"/>
  <c r="E45" i="1" s="1"/>
  <c r="C45" i="1"/>
  <c r="G44" i="1"/>
  <c r="D44" i="1"/>
  <c r="E44" i="1" s="1"/>
  <c r="C44" i="1"/>
  <c r="A44" i="1"/>
  <c r="G43" i="1"/>
  <c r="C43" i="1"/>
  <c r="D43" i="1" s="1"/>
  <c r="E43" i="1" s="1"/>
  <c r="G42" i="1"/>
  <c r="C42" i="1"/>
  <c r="D42" i="1" s="1"/>
  <c r="E42" i="1" s="1"/>
  <c r="G41" i="1"/>
  <c r="C41" i="1"/>
  <c r="D41" i="1" s="1"/>
  <c r="E41" i="1" s="1"/>
  <c r="G40" i="1"/>
  <c r="C40" i="1"/>
  <c r="D40" i="1" s="1"/>
  <c r="E40" i="1" s="1"/>
  <c r="B40" i="1"/>
  <c r="G39" i="1"/>
  <c r="C39" i="1"/>
  <c r="D39" i="1" s="1"/>
  <c r="E39" i="1" s="1"/>
  <c r="G38" i="1"/>
  <c r="C38" i="1"/>
  <c r="D38" i="1" s="1"/>
  <c r="E38" i="1" s="1"/>
  <c r="G37" i="1"/>
  <c r="C37" i="1"/>
  <c r="D37" i="1" s="1"/>
  <c r="E37" i="1" s="1"/>
  <c r="G36" i="1"/>
  <c r="C36" i="1"/>
  <c r="D36" i="1" s="1"/>
  <c r="E36" i="1" s="1"/>
  <c r="G35" i="1"/>
  <c r="C35" i="1"/>
  <c r="D35" i="1" s="1"/>
  <c r="E35" i="1" s="1"/>
  <c r="A35" i="1"/>
  <c r="C34" i="1"/>
  <c r="D34" i="1" s="1"/>
  <c r="E34" i="1" s="1"/>
  <c r="C33" i="1"/>
  <c r="D33" i="1" s="1"/>
  <c r="E33" i="1" s="1"/>
  <c r="A33" i="1"/>
  <c r="G32" i="1"/>
  <c r="D32" i="1"/>
  <c r="E32" i="1" s="1"/>
  <c r="C32" i="1"/>
  <c r="G31" i="1"/>
  <c r="D31" i="1"/>
  <c r="E31" i="1" s="1"/>
  <c r="C31" i="1"/>
  <c r="G30" i="1"/>
  <c r="D30" i="1"/>
  <c r="E30" i="1" s="1"/>
  <c r="C30" i="1"/>
  <c r="G29" i="1"/>
  <c r="D29" i="1"/>
  <c r="E29" i="1" s="1"/>
  <c r="C29" i="1"/>
  <c r="A29" i="1"/>
  <c r="G28" i="1"/>
  <c r="C28" i="1"/>
  <c r="D28" i="1" s="1"/>
  <c r="E28" i="1" s="1"/>
  <c r="G27" i="1"/>
  <c r="C27" i="1"/>
  <c r="D27" i="1" s="1"/>
  <c r="E27" i="1" s="1"/>
  <c r="G26" i="1"/>
  <c r="C26" i="1"/>
  <c r="D26" i="1" s="1"/>
  <c r="E26" i="1" s="1"/>
  <c r="G25" i="1"/>
  <c r="C25" i="1"/>
  <c r="D25" i="1" s="1"/>
  <c r="E25" i="1" s="1"/>
  <c r="A25" i="1"/>
  <c r="G24" i="1"/>
  <c r="C24" i="1"/>
  <c r="D24" i="1" s="1"/>
  <c r="E24" i="1" s="1"/>
  <c r="G23" i="1"/>
  <c r="C23" i="1"/>
  <c r="D23" i="1" s="1"/>
  <c r="E23" i="1" s="1"/>
  <c r="G22" i="1"/>
  <c r="C22" i="1"/>
  <c r="D22" i="1" s="1"/>
  <c r="E22" i="1" s="1"/>
  <c r="G21" i="1"/>
  <c r="C21" i="1"/>
  <c r="D21" i="1" s="1"/>
  <c r="E21" i="1" s="1"/>
  <c r="A21" i="1"/>
  <c r="C20" i="1"/>
  <c r="D20" i="1" s="1"/>
  <c r="E20" i="1" s="1"/>
  <c r="B20" i="1"/>
  <c r="G19" i="1"/>
  <c r="C19" i="1"/>
  <c r="D19" i="1" s="1"/>
  <c r="E19" i="1" s="1"/>
  <c r="A19" i="1"/>
  <c r="A20" i="1" s="1"/>
  <c r="G18" i="1"/>
  <c r="C18" i="1"/>
  <c r="D18" i="1" s="1"/>
  <c r="E18" i="1" s="1"/>
  <c r="G17" i="1"/>
  <c r="C17" i="1"/>
  <c r="D17" i="1" s="1"/>
  <c r="E17" i="1" s="1"/>
  <c r="C16" i="1"/>
  <c r="D16" i="1" s="1"/>
  <c r="E16" i="1" s="1"/>
  <c r="C15" i="1"/>
  <c r="D15" i="1" s="1"/>
  <c r="E15" i="1" s="1"/>
  <c r="G14" i="1"/>
  <c r="D14" i="1"/>
  <c r="E14" i="1" s="1"/>
  <c r="C14" i="1"/>
  <c r="A14" i="1"/>
  <c r="A15" i="1" s="1"/>
  <c r="A17" i="1" s="1"/>
  <c r="G13" i="1"/>
  <c r="C13" i="1"/>
  <c r="D13" i="1" s="1"/>
  <c r="E13" i="1" s="1"/>
  <c r="D53" i="1" l="1"/>
  <c r="E53" i="1" s="1"/>
  <c r="D54" i="1"/>
  <c r="E54" i="1" s="1"/>
  <c r="D55" i="1"/>
  <c r="E55" i="1" s="1"/>
  <c r="D56" i="1"/>
  <c r="E56" i="1" s="1"/>
  <c r="D57" i="1"/>
  <c r="E57" i="1" s="1"/>
  <c r="G15" i="1"/>
  <c r="G16" i="1"/>
  <c r="G20" i="1"/>
  <c r="G33" i="1"/>
  <c r="G34" i="1"/>
  <c r="G50" i="1"/>
  <c r="G51" i="1"/>
  <c r="G52" i="1"/>
  <c r="D58" i="1"/>
  <c r="E58" i="1" s="1"/>
</calcChain>
</file>

<file path=xl/sharedStrings.xml><?xml version="1.0" encoding="utf-8"?>
<sst xmlns="http://schemas.openxmlformats.org/spreadsheetml/2006/main" count="43" uniqueCount="31">
  <si>
    <t>costo</t>
  </si>
  <si>
    <t>Agroindustrias Baires SA</t>
  </si>
  <si>
    <t>kilos</t>
  </si>
  <si>
    <t>Bautista</t>
  </si>
  <si>
    <t>comercios</t>
  </si>
  <si>
    <t>Kongo tradicional</t>
  </si>
  <si>
    <t>Kongo razas pequeñas</t>
  </si>
  <si>
    <t>Kongo cachorros</t>
  </si>
  <si>
    <t>Kongo gatos sabor salmón y atún</t>
  </si>
  <si>
    <t>Kongo gourmet gatitos</t>
  </si>
  <si>
    <t>Kongo gatos sabor salmón y atún / carne</t>
  </si>
  <si>
    <t>Caudillo gatos</t>
  </si>
  <si>
    <t>Caudillo perros adultos</t>
  </si>
  <si>
    <t>Voraz perros adultos</t>
  </si>
  <si>
    <t>Voraz gatos adultos</t>
  </si>
  <si>
    <t xml:space="preserve">Voraz gatitos </t>
  </si>
  <si>
    <t xml:space="preserve">voraz gatitos </t>
  </si>
  <si>
    <t>Voraz cachorros</t>
  </si>
  <si>
    <t>Cereales perros adultos</t>
  </si>
  <si>
    <t>Old Prince adultos derma defense</t>
  </si>
  <si>
    <t>old prince adultos equilibrium MyG</t>
  </si>
  <si>
    <t>Old prince aultos equilibrium pequeñas</t>
  </si>
  <si>
    <t>Old prince cats comp care</t>
  </si>
  <si>
    <t>Old prince cats urinary care</t>
  </si>
  <si>
    <t>old prince kitten</t>
  </si>
  <si>
    <t xml:space="preserve">old prince original recipe </t>
  </si>
  <si>
    <t>old prince puppies equil M/L</t>
  </si>
  <si>
    <t>Old prince puppies equil pequeños</t>
  </si>
  <si>
    <t>a retirar</t>
  </si>
  <si>
    <t>la siguiente lista se compone de una lista a retirar del depósito y la otra con entrega en comercios</t>
  </si>
  <si>
    <t>la bonificación a comercios es 10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</si>
</sst>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Bell MT"/>
      <family val="1"/>
    </font>
    <font>
      <sz val="18"/>
      <name val="Bell MT"/>
      <family val="1"/>
    </font>
    <font>
      <b/>
      <sz val="14"/>
      <name val="Bell MT"/>
      <family val="1"/>
    </font>
    <font>
      <sz val="14"/>
      <name val="Bell MT"/>
      <family val="1"/>
    </font>
    <font>
      <b/>
      <sz val="14"/>
      <color theme="0"/>
      <name val="Bell MT"/>
      <family val="1"/>
    </font>
    <font>
      <b/>
      <sz val="12"/>
      <color theme="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4" fillId="2" borderId="0" xfId="0" applyFont="1" applyFill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3" borderId="0" xfId="0" applyFont="1" applyFill="1" applyBorder="1"/>
    <xf numFmtId="0" fontId="5" fillId="3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3</xdr:row>
      <xdr:rowOff>243286</xdr:rowOff>
    </xdr:from>
    <xdr:to>
      <xdr:col>0</xdr:col>
      <xdr:colOff>1552575</xdr:colOff>
      <xdr:row>8</xdr:row>
      <xdr:rowOff>123825</xdr:rowOff>
    </xdr:to>
    <xdr:pic>
      <xdr:nvPicPr>
        <xdr:cNvPr id="2" name="1 Imagen" descr="http://baires-sa.com.ar/gfx/prods/portada_oldprince_adult_ros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1129111"/>
          <a:ext cx="1190624" cy="1309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3</xdr:row>
      <xdr:rowOff>66675</xdr:rowOff>
    </xdr:from>
    <xdr:to>
      <xdr:col>2</xdr:col>
      <xdr:colOff>171449</xdr:colOff>
      <xdr:row>8</xdr:row>
      <xdr:rowOff>209550</xdr:rowOff>
    </xdr:to>
    <xdr:pic>
      <xdr:nvPicPr>
        <xdr:cNvPr id="3" name="2 Imagen" descr="http://baires-sa.com.ar/gfx/prodgroup_kongo_p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0"/>
          <a:ext cx="1028699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247651</xdr:colOff>
      <xdr:row>2</xdr:row>
      <xdr:rowOff>219075</xdr:rowOff>
    </xdr:from>
    <xdr:to>
      <xdr:col>5</xdr:col>
      <xdr:colOff>606612</xdr:colOff>
      <xdr:row>8</xdr:row>
      <xdr:rowOff>247649</xdr:rowOff>
    </xdr:to>
    <xdr:pic>
      <xdr:nvPicPr>
        <xdr:cNvPr id="4" name="3 Imagen" descr="http://baires-sa.com.ar/gfx/prodgroup_voraz_p2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6" y="809625"/>
          <a:ext cx="1254311" cy="1752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H47" sqref="H47"/>
    </sheetView>
  </sheetViews>
  <sheetFormatPr baseColWidth="10" defaultRowHeight="15" x14ac:dyDescent="0.25"/>
  <cols>
    <col min="1" max="1" width="41.28515625" customWidth="1"/>
    <col min="2" max="2" width="14.42578125" customWidth="1"/>
    <col min="3" max="3" width="11.5703125" style="24" bestFit="1" customWidth="1"/>
    <col min="4" max="4" width="13.42578125" style="24" bestFit="1" customWidth="1"/>
    <col min="5" max="5" width="13.42578125" bestFit="1" customWidth="1"/>
    <col min="7" max="7" width="13.42578125" bestFit="1" customWidth="1"/>
  </cols>
  <sheetData>
    <row r="1" spans="1:7" ht="23.25" x14ac:dyDescent="0.35">
      <c r="A1" s="1"/>
      <c r="B1" s="2"/>
      <c r="C1" s="16"/>
      <c r="D1" s="17"/>
      <c r="E1" s="3"/>
      <c r="F1" s="3"/>
      <c r="G1" s="3"/>
    </row>
    <row r="2" spans="1:7" ht="23.25" x14ac:dyDescent="0.35">
      <c r="A2" s="1" t="s">
        <v>29</v>
      </c>
      <c r="B2" s="2"/>
      <c r="C2" s="16"/>
      <c r="D2" s="17"/>
      <c r="E2" s="3"/>
      <c r="F2" s="3"/>
      <c r="G2" s="3"/>
    </row>
    <row r="3" spans="1:7" ht="23.25" x14ac:dyDescent="0.35">
      <c r="A3" s="1" t="s">
        <v>30</v>
      </c>
      <c r="B3" s="2"/>
      <c r="C3" s="16"/>
      <c r="D3" s="17"/>
      <c r="E3" s="3"/>
      <c r="F3" s="3"/>
      <c r="G3" s="3"/>
    </row>
    <row r="4" spans="1:7" ht="23.25" x14ac:dyDescent="0.35">
      <c r="A4" s="1"/>
      <c r="B4" s="2"/>
      <c r="C4" s="16"/>
      <c r="D4" s="17"/>
      <c r="E4" s="3"/>
      <c r="F4" s="3"/>
      <c r="G4" s="3"/>
    </row>
    <row r="5" spans="1:7" ht="23.25" x14ac:dyDescent="0.35">
      <c r="B5" s="2"/>
      <c r="C5" s="16"/>
      <c r="D5" s="17"/>
      <c r="E5" s="3"/>
      <c r="F5" s="3"/>
      <c r="G5" s="3"/>
    </row>
    <row r="6" spans="1:7" ht="19.5" x14ac:dyDescent="0.35">
      <c r="A6" s="1"/>
      <c r="C6" s="16"/>
      <c r="D6" s="17"/>
      <c r="F6" s="3"/>
      <c r="G6" s="3"/>
    </row>
    <row r="7" spans="1:7" ht="23.25" x14ac:dyDescent="0.35">
      <c r="A7" s="1"/>
      <c r="B7" s="2"/>
      <c r="C7" s="16"/>
      <c r="D7" s="17"/>
      <c r="E7" s="3"/>
      <c r="F7" s="3"/>
      <c r="G7" s="3"/>
    </row>
    <row r="8" spans="1:7" ht="23.25" x14ac:dyDescent="0.35">
      <c r="A8" s="1"/>
      <c r="B8" s="2"/>
      <c r="C8" s="16"/>
      <c r="D8" s="17"/>
      <c r="E8" s="3"/>
      <c r="F8" s="3"/>
      <c r="G8" s="3"/>
    </row>
    <row r="9" spans="1:7" ht="23.25" x14ac:dyDescent="0.35">
      <c r="A9" s="1"/>
      <c r="B9" s="2"/>
      <c r="C9" s="16"/>
      <c r="D9" s="17"/>
      <c r="E9" s="3"/>
      <c r="F9" s="3"/>
      <c r="G9" s="3"/>
    </row>
    <row r="10" spans="1:7" ht="23.25" x14ac:dyDescent="0.35">
      <c r="A10" s="1"/>
      <c r="B10" s="2"/>
      <c r="C10" s="16"/>
      <c r="D10" s="17"/>
      <c r="E10" s="3"/>
      <c r="F10" s="3"/>
      <c r="G10" s="3"/>
    </row>
    <row r="11" spans="1:7" ht="19.5" x14ac:dyDescent="0.35">
      <c r="A11" s="4"/>
      <c r="B11" s="5"/>
      <c r="C11" s="18"/>
      <c r="D11" s="16" t="s">
        <v>0</v>
      </c>
      <c r="E11" s="6" t="s">
        <v>0</v>
      </c>
      <c r="F11" s="6"/>
      <c r="G11" s="6" t="s">
        <v>0</v>
      </c>
    </row>
    <row r="12" spans="1:7" ht="19.5" x14ac:dyDescent="0.35">
      <c r="A12" s="7" t="s">
        <v>1</v>
      </c>
      <c r="B12" s="8" t="s">
        <v>2</v>
      </c>
      <c r="C12" s="19" t="s">
        <v>0</v>
      </c>
      <c r="D12" s="20" t="s">
        <v>3</v>
      </c>
      <c r="E12" s="9" t="s">
        <v>28</v>
      </c>
      <c r="F12" s="9"/>
      <c r="G12" s="9" t="s">
        <v>4</v>
      </c>
    </row>
    <row r="13" spans="1:7" ht="19.5" x14ac:dyDescent="0.35">
      <c r="A13" s="10" t="s">
        <v>5</v>
      </c>
      <c r="B13" s="11">
        <v>20</v>
      </c>
      <c r="C13" s="21">
        <f>732.37*0.88</f>
        <v>644.48559999999998</v>
      </c>
      <c r="D13" s="22">
        <f>+C13*1.1</f>
        <v>708.93416000000002</v>
      </c>
      <c r="E13" s="12">
        <f>+D13</f>
        <v>708.93416000000002</v>
      </c>
      <c r="F13" s="12"/>
      <c r="G13" s="12">
        <f>+C13*1.26</f>
        <v>812.05185599999993</v>
      </c>
    </row>
    <row r="14" spans="1:7" ht="19.5" x14ac:dyDescent="0.35">
      <c r="A14" s="10" t="str">
        <f>+A13</f>
        <v>Kongo tradicional</v>
      </c>
      <c r="B14" s="11">
        <v>15</v>
      </c>
      <c r="C14" s="21">
        <f>577.12*0.88</f>
        <v>507.86560000000003</v>
      </c>
      <c r="D14" s="22">
        <f t="shared" ref="D14:D58" si="0">+C14*1.1</f>
        <v>558.65216000000009</v>
      </c>
      <c r="E14" s="12">
        <f t="shared" ref="E14:E31" si="1">+D14</f>
        <v>558.65216000000009</v>
      </c>
      <c r="F14" s="12"/>
      <c r="G14" s="12">
        <f t="shared" ref="G14:G28" si="2">+C14*1.26</f>
        <v>639.91065600000002</v>
      </c>
    </row>
    <row r="15" spans="1:7" ht="19.5" x14ac:dyDescent="0.35">
      <c r="A15" s="10" t="str">
        <f>+A14</f>
        <v>Kongo tradicional</v>
      </c>
      <c r="B15" s="11">
        <v>8</v>
      </c>
      <c r="C15" s="21">
        <f>322.46*0.88</f>
        <v>283.76479999999998</v>
      </c>
      <c r="D15" s="22">
        <f t="shared" si="0"/>
        <v>312.14127999999999</v>
      </c>
      <c r="E15" s="12">
        <f t="shared" si="1"/>
        <v>312.14127999999999</v>
      </c>
      <c r="F15" s="12"/>
      <c r="G15" s="12">
        <f t="shared" si="2"/>
        <v>357.54364799999996</v>
      </c>
    </row>
    <row r="16" spans="1:7" ht="19.5" x14ac:dyDescent="0.35">
      <c r="A16" s="10" t="s">
        <v>5</v>
      </c>
      <c r="B16" s="11">
        <v>2.7</v>
      </c>
      <c r="C16" s="21">
        <f>142.31*0.7</f>
        <v>99.61699999999999</v>
      </c>
      <c r="D16" s="22">
        <f t="shared" si="0"/>
        <v>109.5787</v>
      </c>
      <c r="E16" s="12">
        <f t="shared" si="1"/>
        <v>109.5787</v>
      </c>
      <c r="F16" s="12"/>
      <c r="G16" s="12">
        <f t="shared" si="2"/>
        <v>125.51741999999999</v>
      </c>
    </row>
    <row r="17" spans="1:7" ht="19.5" x14ac:dyDescent="0.35">
      <c r="A17" s="10" t="str">
        <f>+A15</f>
        <v>Kongo tradicional</v>
      </c>
      <c r="B17" s="11">
        <v>1.3</v>
      </c>
      <c r="C17" s="21">
        <f>71.47*0.7</f>
        <v>50.028999999999996</v>
      </c>
      <c r="D17" s="22">
        <f>+C17*1.1</f>
        <v>55.0319</v>
      </c>
      <c r="E17" s="12">
        <f t="shared" si="1"/>
        <v>55.0319</v>
      </c>
      <c r="F17" s="12"/>
      <c r="G17" s="12">
        <f>+C17*1.26</f>
        <v>63.036539999999995</v>
      </c>
    </row>
    <row r="18" spans="1:7" ht="19.5" x14ac:dyDescent="0.35">
      <c r="A18" s="10" t="s">
        <v>6</v>
      </c>
      <c r="B18" s="11">
        <v>15</v>
      </c>
      <c r="C18" s="21">
        <f>604.6*0.88</f>
        <v>532.048</v>
      </c>
      <c r="D18" s="22">
        <f t="shared" si="0"/>
        <v>585.25280000000009</v>
      </c>
      <c r="E18" s="12">
        <f t="shared" si="1"/>
        <v>585.25280000000009</v>
      </c>
      <c r="F18" s="12"/>
      <c r="G18" s="12">
        <f t="shared" si="2"/>
        <v>670.38048000000003</v>
      </c>
    </row>
    <row r="19" spans="1:7" ht="19.5" x14ac:dyDescent="0.35">
      <c r="A19" s="10" t="str">
        <f>+A18</f>
        <v>Kongo razas pequeñas</v>
      </c>
      <c r="B19" s="11">
        <v>8</v>
      </c>
      <c r="C19" s="21">
        <f>337.8*0.88</f>
        <v>297.26400000000001</v>
      </c>
      <c r="D19" s="22">
        <f t="shared" si="0"/>
        <v>326.99040000000002</v>
      </c>
      <c r="E19" s="12">
        <f t="shared" si="1"/>
        <v>326.99040000000002</v>
      </c>
      <c r="F19" s="12"/>
      <c r="G19" s="12">
        <f t="shared" si="2"/>
        <v>374.55264</v>
      </c>
    </row>
    <row r="20" spans="1:7" ht="19.5" x14ac:dyDescent="0.35">
      <c r="A20" s="10" t="str">
        <f>+A19</f>
        <v>Kongo razas pequeñas</v>
      </c>
      <c r="B20" s="11">
        <f>+B16</f>
        <v>2.7</v>
      </c>
      <c r="C20" s="21">
        <f>148.15*0.7</f>
        <v>103.705</v>
      </c>
      <c r="D20" s="22">
        <f t="shared" si="0"/>
        <v>114.07550000000001</v>
      </c>
      <c r="E20" s="12">
        <f t="shared" si="1"/>
        <v>114.07550000000001</v>
      </c>
      <c r="F20" s="12"/>
      <c r="G20" s="12">
        <f t="shared" si="2"/>
        <v>130.66829999999999</v>
      </c>
    </row>
    <row r="21" spans="1:7" ht="19.5" x14ac:dyDescent="0.35">
      <c r="A21" s="10" t="str">
        <f>+A19</f>
        <v>Kongo razas pequeñas</v>
      </c>
      <c r="B21" s="11">
        <v>1.3</v>
      </c>
      <c r="C21" s="21">
        <f>63.05*0.88</f>
        <v>55.483999999999995</v>
      </c>
      <c r="D21" s="22">
        <f t="shared" si="0"/>
        <v>61.032399999999996</v>
      </c>
      <c r="E21" s="12">
        <f t="shared" si="1"/>
        <v>61.032399999999996</v>
      </c>
      <c r="F21" s="12"/>
      <c r="G21" s="12">
        <f t="shared" si="2"/>
        <v>69.909839999999988</v>
      </c>
    </row>
    <row r="22" spans="1:7" ht="19.5" x14ac:dyDescent="0.35">
      <c r="A22" s="10" t="s">
        <v>7</v>
      </c>
      <c r="B22" s="11">
        <v>20</v>
      </c>
      <c r="C22" s="21">
        <f>819.08*0.88</f>
        <v>720.79040000000009</v>
      </c>
      <c r="D22" s="22">
        <f t="shared" si="0"/>
        <v>792.86944000000017</v>
      </c>
      <c r="E22" s="12">
        <f t="shared" si="1"/>
        <v>792.86944000000017</v>
      </c>
      <c r="F22" s="12"/>
      <c r="G22" s="12">
        <f t="shared" si="2"/>
        <v>908.19590400000016</v>
      </c>
    </row>
    <row r="23" spans="1:7" ht="19.5" x14ac:dyDescent="0.35">
      <c r="A23" s="10" t="s">
        <v>7</v>
      </c>
      <c r="B23" s="11">
        <v>8</v>
      </c>
      <c r="C23" s="21">
        <f>360.36*0.88</f>
        <v>317.11680000000001</v>
      </c>
      <c r="D23" s="22">
        <f t="shared" si="0"/>
        <v>348.82848000000001</v>
      </c>
      <c r="E23" s="12">
        <f t="shared" si="1"/>
        <v>348.82848000000001</v>
      </c>
      <c r="F23" s="12"/>
      <c r="G23" s="12">
        <f t="shared" si="2"/>
        <v>399.56716800000004</v>
      </c>
    </row>
    <row r="24" spans="1:7" ht="19.5" x14ac:dyDescent="0.35">
      <c r="A24" s="10" t="s">
        <v>7</v>
      </c>
      <c r="B24" s="11">
        <v>2.7</v>
      </c>
      <c r="C24" s="21">
        <f>157.41*0.7</f>
        <v>110.187</v>
      </c>
      <c r="D24" s="22">
        <f t="shared" si="0"/>
        <v>121.20570000000001</v>
      </c>
      <c r="E24" s="12">
        <f t="shared" si="1"/>
        <v>121.20570000000001</v>
      </c>
      <c r="F24" s="12"/>
      <c r="G24" s="12">
        <f t="shared" si="2"/>
        <v>138.83562000000001</v>
      </c>
    </row>
    <row r="25" spans="1:7" ht="19.5" x14ac:dyDescent="0.35">
      <c r="A25" s="10" t="str">
        <f>+A23</f>
        <v>Kongo cachorros</v>
      </c>
      <c r="B25" s="11">
        <v>1.3</v>
      </c>
      <c r="C25" s="21">
        <f>79.09*0.7</f>
        <v>55.363</v>
      </c>
      <c r="D25" s="22">
        <f t="shared" si="0"/>
        <v>60.899300000000004</v>
      </c>
      <c r="E25" s="12">
        <f t="shared" si="1"/>
        <v>60.899300000000004</v>
      </c>
      <c r="F25" s="12"/>
      <c r="G25" s="12">
        <f t="shared" si="2"/>
        <v>69.757379999999998</v>
      </c>
    </row>
    <row r="26" spans="1:7" ht="19.5" x14ac:dyDescent="0.35">
      <c r="A26" s="10" t="s">
        <v>8</v>
      </c>
      <c r="B26" s="11">
        <v>15</v>
      </c>
      <c r="C26" s="21">
        <f>744.2*0.88</f>
        <v>654.89600000000007</v>
      </c>
      <c r="D26" s="22">
        <f t="shared" si="0"/>
        <v>720.38560000000018</v>
      </c>
      <c r="E26" s="12">
        <f t="shared" si="1"/>
        <v>720.38560000000018</v>
      </c>
      <c r="F26" s="12"/>
      <c r="G26" s="12">
        <f t="shared" si="2"/>
        <v>825.16896000000008</v>
      </c>
    </row>
    <row r="27" spans="1:7" ht="19.5" x14ac:dyDescent="0.35">
      <c r="A27" s="10" t="s">
        <v>9</v>
      </c>
      <c r="B27" s="11">
        <v>8</v>
      </c>
      <c r="C27" s="21">
        <f>459.41*0.88</f>
        <v>404.2808</v>
      </c>
      <c r="D27" s="22">
        <f t="shared" si="0"/>
        <v>444.70888000000002</v>
      </c>
      <c r="E27" s="12">
        <f t="shared" si="1"/>
        <v>444.70888000000002</v>
      </c>
      <c r="F27" s="12"/>
      <c r="G27" s="12">
        <f t="shared" si="2"/>
        <v>509.39380799999998</v>
      </c>
    </row>
    <row r="28" spans="1:7" ht="19.5" x14ac:dyDescent="0.35">
      <c r="A28" s="10" t="s">
        <v>10</v>
      </c>
      <c r="B28" s="11">
        <v>8</v>
      </c>
      <c r="C28" s="21">
        <f>417.83*0.88</f>
        <v>367.69040000000001</v>
      </c>
      <c r="D28" s="22">
        <f t="shared" si="0"/>
        <v>404.45944000000003</v>
      </c>
      <c r="E28" s="12">
        <f t="shared" si="1"/>
        <v>404.45944000000003</v>
      </c>
      <c r="F28" s="12"/>
      <c r="G28" s="12">
        <f t="shared" si="2"/>
        <v>463.28990400000004</v>
      </c>
    </row>
    <row r="29" spans="1:7" ht="19.5" x14ac:dyDescent="0.35">
      <c r="A29" s="10" t="str">
        <f>+A28</f>
        <v>Kongo gatos sabor salmón y atún / carne</v>
      </c>
      <c r="B29" s="11">
        <v>0.4</v>
      </c>
      <c r="C29" s="21">
        <f>32.23*0.88</f>
        <v>28.362399999999997</v>
      </c>
      <c r="D29" s="22">
        <f>+C29*1.1</f>
        <v>31.198640000000001</v>
      </c>
      <c r="E29" s="12">
        <f t="shared" si="1"/>
        <v>31.198640000000001</v>
      </c>
      <c r="F29" s="12"/>
      <c r="G29" s="12">
        <f>+C29*1.26</f>
        <v>35.736623999999999</v>
      </c>
    </row>
    <row r="30" spans="1:7" ht="19.5" x14ac:dyDescent="0.35">
      <c r="A30" s="10" t="s">
        <v>11</v>
      </c>
      <c r="B30" s="11">
        <v>10</v>
      </c>
      <c r="C30" s="21">
        <f>370.75*0.9</f>
        <v>333.67500000000001</v>
      </c>
      <c r="D30" s="22">
        <f>+C30*1.1</f>
        <v>367.04250000000002</v>
      </c>
      <c r="E30" s="12">
        <f t="shared" si="1"/>
        <v>367.04250000000002</v>
      </c>
      <c r="F30" s="12"/>
      <c r="G30" s="12">
        <f>+C30*1.26</f>
        <v>420.43049999999999</v>
      </c>
    </row>
    <row r="31" spans="1:7" ht="19.5" x14ac:dyDescent="0.35">
      <c r="A31" s="10" t="s">
        <v>12</v>
      </c>
      <c r="B31" s="11">
        <v>22</v>
      </c>
      <c r="C31" s="21">
        <f>479.69*0.9</f>
        <v>431.721</v>
      </c>
      <c r="D31" s="22">
        <f>+C31*1.1</f>
        <v>474.89310000000006</v>
      </c>
      <c r="E31" s="12">
        <f t="shared" si="1"/>
        <v>474.89310000000006</v>
      </c>
      <c r="F31" s="12"/>
      <c r="G31" s="12">
        <f>+C31*1.26</f>
        <v>543.96846000000005</v>
      </c>
    </row>
    <row r="32" spans="1:7" ht="19.5" x14ac:dyDescent="0.35">
      <c r="A32" s="10" t="s">
        <v>13</v>
      </c>
      <c r="B32" s="11">
        <v>20</v>
      </c>
      <c r="C32" s="21">
        <f>450.38*0.815</f>
        <v>367.05969999999996</v>
      </c>
      <c r="D32" s="22">
        <f t="shared" si="0"/>
        <v>403.76567</v>
      </c>
      <c r="E32" s="12">
        <f>+D32*1.02</f>
        <v>411.84098340000003</v>
      </c>
      <c r="F32" s="12"/>
      <c r="G32" s="12">
        <f>+C32*1.3</f>
        <v>477.17760999999996</v>
      </c>
    </row>
    <row r="33" spans="1:7" ht="19.5" x14ac:dyDescent="0.35">
      <c r="A33" s="10" t="str">
        <f>+A32</f>
        <v>Voraz perros adultos</v>
      </c>
      <c r="B33" s="11">
        <v>15</v>
      </c>
      <c r="C33" s="21">
        <f>351.28*0.815</f>
        <v>286.29319999999996</v>
      </c>
      <c r="D33" s="22">
        <f t="shared" si="0"/>
        <v>314.92251999999996</v>
      </c>
      <c r="E33" s="12">
        <f t="shared" ref="E33:E42" si="3">+D33*1.02</f>
        <v>321.22097039999994</v>
      </c>
      <c r="F33" s="12"/>
      <c r="G33" s="12">
        <f t="shared" ref="G33:G58" si="4">+C33*1.3</f>
        <v>372.18115999999998</v>
      </c>
    </row>
    <row r="34" spans="1:7" ht="19.5" x14ac:dyDescent="0.35">
      <c r="A34" s="10" t="s">
        <v>13</v>
      </c>
      <c r="B34" s="11">
        <v>10</v>
      </c>
      <c r="C34" s="21">
        <f>239.87*0.815</f>
        <v>195.49404999999999</v>
      </c>
      <c r="D34" s="22">
        <f t="shared" si="0"/>
        <v>215.04345499999999</v>
      </c>
      <c r="E34" s="12">
        <f t="shared" si="3"/>
        <v>219.34432409999999</v>
      </c>
      <c r="F34" s="12"/>
      <c r="G34" s="12">
        <f t="shared" si="4"/>
        <v>254.14226499999998</v>
      </c>
    </row>
    <row r="35" spans="1:7" ht="19.5" x14ac:dyDescent="0.35">
      <c r="A35" s="10" t="str">
        <f>+A34</f>
        <v>Voraz perros adultos</v>
      </c>
      <c r="B35" s="11">
        <v>2.7</v>
      </c>
      <c r="C35" s="21">
        <f>81.76*0.7</f>
        <v>57.231999999999999</v>
      </c>
      <c r="D35" s="22">
        <f t="shared" si="0"/>
        <v>62.955200000000005</v>
      </c>
      <c r="E35" s="12">
        <f>+D35</f>
        <v>62.955200000000005</v>
      </c>
      <c r="F35" s="12"/>
      <c r="G35" s="12">
        <f>+C35*1.26</f>
        <v>72.112319999999997</v>
      </c>
    </row>
    <row r="36" spans="1:7" ht="19.5" x14ac:dyDescent="0.35">
      <c r="A36" s="10" t="s">
        <v>14</v>
      </c>
      <c r="B36" s="11">
        <v>20</v>
      </c>
      <c r="C36" s="21">
        <f>766.96*0.815</f>
        <v>625.07240000000002</v>
      </c>
      <c r="D36" s="22">
        <f t="shared" si="0"/>
        <v>687.57964000000004</v>
      </c>
      <c r="E36" s="12">
        <f t="shared" si="3"/>
        <v>701.33123280000007</v>
      </c>
      <c r="F36" s="12"/>
      <c r="G36" s="12">
        <f t="shared" si="4"/>
        <v>812.59412000000009</v>
      </c>
    </row>
    <row r="37" spans="1:7" ht="19.5" x14ac:dyDescent="0.35">
      <c r="A37" s="10" t="s">
        <v>14</v>
      </c>
      <c r="B37" s="11">
        <v>10</v>
      </c>
      <c r="C37" s="21">
        <f>239.87*0.815</f>
        <v>195.49404999999999</v>
      </c>
      <c r="D37" s="22">
        <f t="shared" si="0"/>
        <v>215.04345499999999</v>
      </c>
      <c r="E37" s="12">
        <f t="shared" si="3"/>
        <v>219.34432409999999</v>
      </c>
      <c r="F37" s="12"/>
      <c r="G37" s="12">
        <f t="shared" si="4"/>
        <v>254.14226499999998</v>
      </c>
    </row>
    <row r="38" spans="1:7" ht="19.5" x14ac:dyDescent="0.35">
      <c r="A38" s="10" t="s">
        <v>14</v>
      </c>
      <c r="B38" s="11">
        <v>0.5</v>
      </c>
      <c r="C38" s="21">
        <f>32.66*0.7</f>
        <v>22.861999999999995</v>
      </c>
      <c r="D38" s="22">
        <f t="shared" si="0"/>
        <v>25.148199999999996</v>
      </c>
      <c r="E38" s="12">
        <f t="shared" si="3"/>
        <v>25.651163999999994</v>
      </c>
      <c r="F38" s="12"/>
      <c r="G38" s="12">
        <f t="shared" si="4"/>
        <v>29.720599999999994</v>
      </c>
    </row>
    <row r="39" spans="1:7" ht="19.5" x14ac:dyDescent="0.35">
      <c r="A39" s="10" t="s">
        <v>15</v>
      </c>
      <c r="B39" s="11">
        <v>15</v>
      </c>
      <c r="C39" s="21">
        <f>671.44*0.815</f>
        <v>547.22360000000003</v>
      </c>
      <c r="D39" s="22">
        <f t="shared" si="0"/>
        <v>601.94596000000013</v>
      </c>
      <c r="E39" s="12">
        <f t="shared" si="3"/>
        <v>613.98487920000014</v>
      </c>
      <c r="F39" s="12"/>
      <c r="G39" s="12">
        <f t="shared" si="4"/>
        <v>711.39068000000009</v>
      </c>
    </row>
    <row r="40" spans="1:7" ht="19.5" x14ac:dyDescent="0.35">
      <c r="A40" s="10" t="s">
        <v>16</v>
      </c>
      <c r="B40" s="11">
        <f>+B38</f>
        <v>0.5</v>
      </c>
      <c r="C40" s="21">
        <f>38.09*0.7</f>
        <v>26.663</v>
      </c>
      <c r="D40" s="22">
        <f t="shared" si="0"/>
        <v>29.329300000000003</v>
      </c>
      <c r="E40" s="12">
        <f t="shared" si="3"/>
        <v>29.915886000000004</v>
      </c>
      <c r="F40" s="12"/>
      <c r="G40" s="12">
        <f t="shared" si="4"/>
        <v>34.661900000000003</v>
      </c>
    </row>
    <row r="41" spans="1:7" ht="19.5" x14ac:dyDescent="0.35">
      <c r="A41" s="10" t="s">
        <v>17</v>
      </c>
      <c r="B41" s="11">
        <v>20</v>
      </c>
      <c r="C41" s="21">
        <f>558.78*0.835</f>
        <v>466.58129999999994</v>
      </c>
      <c r="D41" s="22">
        <f t="shared" si="0"/>
        <v>513.23942999999997</v>
      </c>
      <c r="E41" s="12">
        <f t="shared" si="3"/>
        <v>523.50421859999994</v>
      </c>
      <c r="F41" s="12"/>
      <c r="G41" s="12">
        <f t="shared" si="4"/>
        <v>606.55568999999991</v>
      </c>
    </row>
    <row r="42" spans="1:7" ht="19.5" x14ac:dyDescent="0.35">
      <c r="A42" s="10" t="s">
        <v>17</v>
      </c>
      <c r="B42" s="11">
        <v>10</v>
      </c>
      <c r="C42" s="21">
        <f>293.4*0.835</f>
        <v>244.98899999999998</v>
      </c>
      <c r="D42" s="22">
        <f t="shared" si="0"/>
        <v>269.48789999999997</v>
      </c>
      <c r="E42" s="12">
        <f t="shared" si="3"/>
        <v>274.877658</v>
      </c>
      <c r="F42" s="12"/>
      <c r="G42" s="12">
        <f t="shared" si="4"/>
        <v>318.48569999999995</v>
      </c>
    </row>
    <row r="43" spans="1:7" ht="19.5" x14ac:dyDescent="0.35">
      <c r="A43" s="10" t="s">
        <v>18</v>
      </c>
      <c r="B43" s="11">
        <v>20</v>
      </c>
      <c r="C43" s="21">
        <f>371.55*0.9</f>
        <v>334.39500000000004</v>
      </c>
      <c r="D43" s="22">
        <f t="shared" si="0"/>
        <v>367.83450000000005</v>
      </c>
      <c r="E43" s="12">
        <f>+D43</f>
        <v>367.83450000000005</v>
      </c>
      <c r="F43" s="12"/>
      <c r="G43" s="12">
        <f t="shared" si="4"/>
        <v>434.71350000000007</v>
      </c>
    </row>
    <row r="44" spans="1:7" ht="19.5" x14ac:dyDescent="0.35">
      <c r="A44" s="10" t="str">
        <f>+A43</f>
        <v>Cereales perros adultos</v>
      </c>
      <c r="B44" s="11">
        <v>15</v>
      </c>
      <c r="C44" s="21">
        <f>292.58*0.9</f>
        <v>263.322</v>
      </c>
      <c r="D44" s="22">
        <f t="shared" si="0"/>
        <v>289.6542</v>
      </c>
      <c r="E44" s="12">
        <f>+D44</f>
        <v>289.6542</v>
      </c>
      <c r="F44" s="12"/>
      <c r="G44" s="12">
        <f t="shared" si="4"/>
        <v>342.3186</v>
      </c>
    </row>
    <row r="45" spans="1:7" ht="19.5" x14ac:dyDescent="0.35">
      <c r="A45" s="10" t="s">
        <v>18</v>
      </c>
      <c r="B45" s="11">
        <v>8</v>
      </c>
      <c r="C45" s="21">
        <f>170.89*0.9</f>
        <v>153.80099999999999</v>
      </c>
      <c r="D45" s="22">
        <f t="shared" si="0"/>
        <v>169.18109999999999</v>
      </c>
      <c r="E45" s="12">
        <f>+D45</f>
        <v>169.18109999999999</v>
      </c>
      <c r="F45" s="12"/>
      <c r="G45" s="12">
        <f t="shared" si="4"/>
        <v>199.94129999999998</v>
      </c>
    </row>
    <row r="46" spans="1:7" ht="19.5" x14ac:dyDescent="0.35">
      <c r="A46" s="10" t="s">
        <v>19</v>
      </c>
      <c r="B46" s="11">
        <v>15</v>
      </c>
      <c r="C46" s="21">
        <f>1064.12*0.87</f>
        <v>925.78439999999989</v>
      </c>
      <c r="D46" s="22">
        <f t="shared" si="0"/>
        <v>1018.36284</v>
      </c>
      <c r="E46" s="12">
        <f>+D46</f>
        <v>1018.36284</v>
      </c>
      <c r="F46" s="12"/>
      <c r="G46" s="12">
        <f t="shared" si="4"/>
        <v>1203.51972</v>
      </c>
    </row>
    <row r="47" spans="1:7" ht="19.5" x14ac:dyDescent="0.35">
      <c r="A47" s="10" t="s">
        <v>19</v>
      </c>
      <c r="B47" s="11">
        <v>2</v>
      </c>
      <c r="C47" s="21">
        <f>184.87*0.87</f>
        <v>160.83690000000001</v>
      </c>
      <c r="D47" s="22">
        <f t="shared" si="0"/>
        <v>176.92059000000003</v>
      </c>
      <c r="E47" s="12">
        <f t="shared" ref="E47:E58" si="5">+D47</f>
        <v>176.92059000000003</v>
      </c>
      <c r="F47" s="12"/>
      <c r="G47" s="12">
        <f t="shared" si="4"/>
        <v>209.08797000000001</v>
      </c>
    </row>
    <row r="48" spans="1:7" ht="19.5" x14ac:dyDescent="0.35">
      <c r="A48" s="10" t="s">
        <v>20</v>
      </c>
      <c r="B48" s="11">
        <v>15</v>
      </c>
      <c r="C48" s="21">
        <f>832.63*0.87</f>
        <v>724.38810000000001</v>
      </c>
      <c r="D48" s="22">
        <f t="shared" si="0"/>
        <v>796.82691000000011</v>
      </c>
      <c r="E48" s="12">
        <f t="shared" si="5"/>
        <v>796.82691000000011</v>
      </c>
      <c r="F48" s="12"/>
      <c r="G48" s="12">
        <f t="shared" si="4"/>
        <v>941.70453000000009</v>
      </c>
    </row>
    <row r="49" spans="1:7" ht="19.5" x14ac:dyDescent="0.35">
      <c r="A49" s="10" t="s">
        <v>21</v>
      </c>
      <c r="B49" s="11">
        <v>2</v>
      </c>
      <c r="C49" s="21">
        <f>159.21*0.87</f>
        <v>138.5127</v>
      </c>
      <c r="D49" s="22">
        <f t="shared" si="0"/>
        <v>152.36396999999999</v>
      </c>
      <c r="E49" s="12">
        <f t="shared" si="5"/>
        <v>152.36396999999999</v>
      </c>
      <c r="F49" s="12"/>
      <c r="G49" s="12">
        <f t="shared" si="4"/>
        <v>180.06650999999999</v>
      </c>
    </row>
    <row r="50" spans="1:7" ht="19.5" x14ac:dyDescent="0.35">
      <c r="A50" s="10" t="str">
        <f>+A49</f>
        <v>Old prince aultos equilibrium pequeñas</v>
      </c>
      <c r="B50" s="11">
        <v>7.5</v>
      </c>
      <c r="C50" s="21">
        <f>518.16*0.87</f>
        <v>450.79919999999998</v>
      </c>
      <c r="D50" s="22">
        <f t="shared" si="0"/>
        <v>495.87912</v>
      </c>
      <c r="E50" s="12">
        <f t="shared" si="5"/>
        <v>495.87912</v>
      </c>
      <c r="F50" s="12"/>
      <c r="G50" s="12">
        <f t="shared" si="4"/>
        <v>586.03895999999997</v>
      </c>
    </row>
    <row r="51" spans="1:7" ht="19.5" x14ac:dyDescent="0.35">
      <c r="A51" s="10" t="s">
        <v>22</v>
      </c>
      <c r="B51" s="11">
        <v>1</v>
      </c>
      <c r="C51" s="21">
        <f>148.81*0.87</f>
        <v>129.46469999999999</v>
      </c>
      <c r="D51" s="22">
        <f t="shared" si="0"/>
        <v>142.41117</v>
      </c>
      <c r="E51" s="12">
        <f t="shared" si="5"/>
        <v>142.41117</v>
      </c>
      <c r="F51" s="12"/>
      <c r="G51" s="12">
        <f t="shared" si="4"/>
        <v>168.30411000000001</v>
      </c>
    </row>
    <row r="52" spans="1:7" ht="19.5" x14ac:dyDescent="0.35">
      <c r="A52" s="10" t="s">
        <v>23</v>
      </c>
      <c r="B52" s="11">
        <v>1</v>
      </c>
      <c r="C52" s="21">
        <f>169.74*0.87</f>
        <v>147.6738</v>
      </c>
      <c r="D52" s="22">
        <f t="shared" si="0"/>
        <v>162.44118</v>
      </c>
      <c r="E52" s="12">
        <f t="shared" si="5"/>
        <v>162.44118</v>
      </c>
      <c r="F52" s="12"/>
      <c r="G52" s="12">
        <f t="shared" si="4"/>
        <v>191.97594000000001</v>
      </c>
    </row>
    <row r="53" spans="1:7" ht="19.5" x14ac:dyDescent="0.35">
      <c r="A53" s="10" t="str">
        <f>+A52</f>
        <v>Old prince cats urinary care</v>
      </c>
      <c r="B53" s="11">
        <v>7.5</v>
      </c>
      <c r="C53" s="21">
        <f>1022.4*0.87</f>
        <v>889.48799999999994</v>
      </c>
      <c r="D53" s="22">
        <f t="shared" si="0"/>
        <v>978.43680000000006</v>
      </c>
      <c r="E53" s="12">
        <f t="shared" si="5"/>
        <v>978.43680000000006</v>
      </c>
      <c r="F53" s="12"/>
      <c r="G53" s="12">
        <f t="shared" si="4"/>
        <v>1156.3344</v>
      </c>
    </row>
    <row r="54" spans="1:7" ht="19.5" x14ac:dyDescent="0.35">
      <c r="A54" s="10" t="s">
        <v>24</v>
      </c>
      <c r="B54" s="11">
        <v>1</v>
      </c>
      <c r="C54" s="21">
        <f>196.76*0.87</f>
        <v>171.18119999999999</v>
      </c>
      <c r="D54" s="22">
        <f t="shared" si="0"/>
        <v>188.29931999999999</v>
      </c>
      <c r="E54" s="12">
        <f t="shared" si="5"/>
        <v>188.29931999999999</v>
      </c>
      <c r="F54" s="12"/>
      <c r="G54" s="12">
        <f t="shared" si="4"/>
        <v>222.53556</v>
      </c>
    </row>
    <row r="55" spans="1:7" ht="19.5" x14ac:dyDescent="0.35">
      <c r="A55" s="10" t="s">
        <v>25</v>
      </c>
      <c r="B55" s="11">
        <v>20</v>
      </c>
      <c r="C55" s="21">
        <f>900.72*0.87</f>
        <v>783.62639999999999</v>
      </c>
      <c r="D55" s="22">
        <f t="shared" si="0"/>
        <v>861.98904000000005</v>
      </c>
      <c r="E55" s="12">
        <f t="shared" si="5"/>
        <v>861.98904000000005</v>
      </c>
      <c r="F55" s="12"/>
      <c r="G55" s="12">
        <f t="shared" si="4"/>
        <v>1018.71432</v>
      </c>
    </row>
    <row r="56" spans="1:7" ht="19.5" x14ac:dyDescent="0.35">
      <c r="A56" s="10" t="s">
        <v>26</v>
      </c>
      <c r="B56" s="11">
        <v>15</v>
      </c>
      <c r="C56" s="21">
        <f>931.8*0.87</f>
        <v>810.66599999999994</v>
      </c>
      <c r="D56" s="22">
        <f t="shared" si="0"/>
        <v>891.73260000000005</v>
      </c>
      <c r="E56" s="12">
        <f t="shared" si="5"/>
        <v>891.73260000000005</v>
      </c>
      <c r="F56" s="12"/>
      <c r="G56" s="12">
        <f t="shared" si="4"/>
        <v>1053.8658</v>
      </c>
    </row>
    <row r="57" spans="1:7" ht="19.5" x14ac:dyDescent="0.35">
      <c r="A57" s="10" t="s">
        <v>27</v>
      </c>
      <c r="B57" s="11">
        <v>2</v>
      </c>
      <c r="C57" s="21">
        <f>170*0.87</f>
        <v>147.9</v>
      </c>
      <c r="D57" s="22">
        <f t="shared" si="0"/>
        <v>162.69000000000003</v>
      </c>
      <c r="E57" s="12">
        <f t="shared" si="5"/>
        <v>162.69000000000003</v>
      </c>
      <c r="F57" s="12"/>
      <c r="G57" s="12">
        <f t="shared" si="4"/>
        <v>192.27</v>
      </c>
    </row>
    <row r="58" spans="1:7" ht="19.5" x14ac:dyDescent="0.35">
      <c r="A58" s="13" t="str">
        <f>+A57</f>
        <v>Old prince puppies equil pequeños</v>
      </c>
      <c r="B58" s="14">
        <v>7.5</v>
      </c>
      <c r="C58" s="21">
        <f>528.87*0.87</f>
        <v>460.11689999999999</v>
      </c>
      <c r="D58" s="23">
        <f t="shared" si="0"/>
        <v>506.12859000000003</v>
      </c>
      <c r="E58" s="15">
        <f t="shared" si="5"/>
        <v>506.12859000000003</v>
      </c>
      <c r="F58" s="15"/>
      <c r="G58" s="15">
        <f t="shared" si="4"/>
        <v>598.15197000000001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2018-10-15T20:11:28Z</dcterms:created>
  <dcterms:modified xsi:type="dcterms:W3CDTF">2018-10-15T20:22:52Z</dcterms:modified>
</cp:coreProperties>
</file>